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20211230 최종 백업\기획본부\월 우편발송\1-1. 분양계획\2022\"/>
    </mc:Choice>
  </mc:AlternateContent>
  <bookViews>
    <workbookView xWindow="0" yWindow="0" windowWidth="23745" windowHeight="9120" activeTab="1"/>
  </bookViews>
  <sheets>
    <sheet name="총괄표 " sheetId="1" r:id="rId1"/>
    <sheet name="세부내역" sheetId="2" r:id="rId2"/>
  </sheets>
  <definedNames>
    <definedName name="_xlnm._FilterDatabase" localSheetId="1" hidden="1">세부내역!$A$5:$K$116</definedName>
    <definedName name="_xlnm.Print_Area" localSheetId="1">세부내역!$A$1:$K$163</definedName>
    <definedName name="_xlnm.Print_Area" localSheetId="0">'총괄표 '!$A$1:$F$29</definedName>
    <definedName name="_xlnm.Print_Titles" localSheetId="1">세부내역!$5:$6</definedName>
  </definedNames>
  <calcPr calcId="162913"/>
</workbook>
</file>

<file path=xl/calcChain.xml><?xml version="1.0" encoding="utf-8"?>
<calcChain xmlns="http://schemas.openxmlformats.org/spreadsheetml/2006/main">
  <c r="G7" i="2" l="1"/>
  <c r="H7" i="2"/>
  <c r="I7" i="2"/>
  <c r="F7" i="2"/>
  <c r="I162" i="2"/>
  <c r="I163" i="2" s="1"/>
  <c r="H162" i="2"/>
  <c r="H163" i="2" s="1"/>
  <c r="G162" i="2"/>
  <c r="G163" i="2" s="1"/>
  <c r="F161" i="2"/>
  <c r="F160" i="2"/>
  <c r="F162" i="2" l="1"/>
  <c r="F163" i="2" s="1"/>
  <c r="F11" i="1"/>
  <c r="E10" i="1"/>
  <c r="F58" i="2" l="1"/>
  <c r="I60" i="2"/>
  <c r="H60" i="2"/>
  <c r="G60" i="2"/>
  <c r="F59" i="2"/>
  <c r="F57" i="2"/>
  <c r="F60" i="2" l="1"/>
  <c r="F15" i="2"/>
  <c r="I124" i="2"/>
  <c r="H124" i="2"/>
  <c r="G124" i="2"/>
  <c r="F123" i="2"/>
  <c r="F124" i="2" s="1"/>
  <c r="F63" i="2" l="1"/>
  <c r="I53" i="2"/>
  <c r="H53" i="2"/>
  <c r="F52" i="2"/>
  <c r="G51" i="2"/>
  <c r="G53" i="2" s="1"/>
  <c r="F51" i="2" l="1"/>
  <c r="F53" i="2" s="1"/>
  <c r="I138" i="2" l="1"/>
  <c r="H138" i="2"/>
  <c r="G138" i="2"/>
  <c r="F137" i="2"/>
  <c r="F136" i="2"/>
  <c r="I103" i="2"/>
  <c r="H103" i="2"/>
  <c r="G103" i="2"/>
  <c r="F102" i="2"/>
  <c r="F101" i="2"/>
  <c r="F100" i="2"/>
  <c r="F103" i="2" l="1"/>
  <c r="F138" i="2"/>
  <c r="I40" i="2" l="1"/>
  <c r="H40" i="2"/>
  <c r="G40" i="2"/>
  <c r="F39" i="2"/>
  <c r="F38" i="2"/>
  <c r="F37" i="2"/>
  <c r="F36" i="2"/>
  <c r="F35" i="2"/>
  <c r="F34" i="2"/>
  <c r="F33" i="2"/>
  <c r="F40" i="2" l="1"/>
  <c r="G139" i="2"/>
  <c r="I130" i="2"/>
  <c r="H130" i="2"/>
  <c r="F129" i="2"/>
  <c r="G128" i="2"/>
  <c r="G130" i="2" s="1"/>
  <c r="F127" i="2"/>
  <c r="F126" i="2"/>
  <c r="F128" i="2" l="1"/>
  <c r="F130" i="2" s="1"/>
  <c r="G118" i="2"/>
  <c r="I29" i="2"/>
  <c r="H29" i="2"/>
  <c r="G28" i="2"/>
  <c r="G29" i="2" s="1"/>
  <c r="F28" i="2" l="1"/>
  <c r="F29" i="2" s="1"/>
  <c r="G31" i="2"/>
  <c r="I148" i="2" l="1"/>
  <c r="H148" i="2"/>
  <c r="G148" i="2"/>
  <c r="F147" i="2"/>
  <c r="I158" i="2"/>
  <c r="H158" i="2"/>
  <c r="G158" i="2"/>
  <c r="F157" i="2"/>
  <c r="I145" i="2"/>
  <c r="H145" i="2"/>
  <c r="G145" i="2"/>
  <c r="F144" i="2"/>
  <c r="F143" i="2"/>
  <c r="F142" i="2"/>
  <c r="I135" i="2"/>
  <c r="H135" i="2"/>
  <c r="G135" i="2"/>
  <c r="F134" i="2"/>
  <c r="F133" i="2"/>
  <c r="F132" i="2"/>
  <c r="F131" i="2"/>
  <c r="I141" i="2"/>
  <c r="H141" i="2"/>
  <c r="G141" i="2"/>
  <c r="F140" i="2"/>
  <c r="F139" i="2"/>
  <c r="I120" i="2"/>
  <c r="H120" i="2"/>
  <c r="G120" i="2"/>
  <c r="F119" i="2"/>
  <c r="F118" i="2"/>
  <c r="F117" i="2"/>
  <c r="I122" i="2"/>
  <c r="H122" i="2"/>
  <c r="G122" i="2"/>
  <c r="F121" i="2"/>
  <c r="I153" i="2"/>
  <c r="H153" i="2"/>
  <c r="G153" i="2"/>
  <c r="F152" i="2"/>
  <c r="F151" i="2"/>
  <c r="F150" i="2"/>
  <c r="F149" i="2"/>
  <c r="I156" i="2"/>
  <c r="H156" i="2"/>
  <c r="G156" i="2"/>
  <c r="F155" i="2"/>
  <c r="F154" i="2"/>
  <c r="I115" i="2"/>
  <c r="I116" i="2" s="1"/>
  <c r="H115" i="2"/>
  <c r="H116" i="2" s="1"/>
  <c r="G115" i="2"/>
  <c r="G116" i="2" s="1"/>
  <c r="F114" i="2"/>
  <c r="F113" i="2"/>
  <c r="I109" i="2"/>
  <c r="H109" i="2"/>
  <c r="H112" i="2" s="1"/>
  <c r="G109" i="2"/>
  <c r="G112" i="2" s="1"/>
  <c r="F108" i="2"/>
  <c r="F107" i="2"/>
  <c r="F106" i="2"/>
  <c r="F105" i="2"/>
  <c r="I111" i="2"/>
  <c r="H111" i="2"/>
  <c r="G111" i="2"/>
  <c r="F110" i="2"/>
  <c r="I99" i="2"/>
  <c r="I104" i="2" s="1"/>
  <c r="H99" i="2"/>
  <c r="H104" i="2" s="1"/>
  <c r="G99" i="2"/>
  <c r="G104" i="2" s="1"/>
  <c r="F98" i="2"/>
  <c r="I86" i="2"/>
  <c r="H86" i="2"/>
  <c r="G86" i="2"/>
  <c r="F85" i="2"/>
  <c r="F84" i="2"/>
  <c r="F83" i="2"/>
  <c r="I91" i="2"/>
  <c r="H91" i="2"/>
  <c r="G91" i="2"/>
  <c r="F90" i="2"/>
  <c r="F89" i="2"/>
  <c r="F88" i="2"/>
  <c r="F87" i="2"/>
  <c r="I96" i="2"/>
  <c r="H96" i="2"/>
  <c r="G96" i="2"/>
  <c r="F95" i="2"/>
  <c r="F94" i="2"/>
  <c r="F93" i="2"/>
  <c r="F92" i="2"/>
  <c r="I81" i="2"/>
  <c r="I82" i="2" s="1"/>
  <c r="H81" i="2"/>
  <c r="H82" i="2" s="1"/>
  <c r="G81" i="2"/>
  <c r="G82" i="2" s="1"/>
  <c r="F80" i="2"/>
  <c r="F79" i="2"/>
  <c r="F78" i="2"/>
  <c r="I76" i="2"/>
  <c r="I77" i="2" s="1"/>
  <c r="H76" i="2"/>
  <c r="H77" i="2" s="1"/>
  <c r="G76" i="2"/>
  <c r="G77" i="2" s="1"/>
  <c r="F75" i="2"/>
  <c r="I27" i="2"/>
  <c r="H27" i="2"/>
  <c r="G27" i="2"/>
  <c r="F26" i="2"/>
  <c r="F25" i="2"/>
  <c r="F24" i="2"/>
  <c r="F23" i="2"/>
  <c r="F22" i="2"/>
  <c r="I18" i="2"/>
  <c r="H18" i="2"/>
  <c r="G18" i="2"/>
  <c r="F17" i="2"/>
  <c r="F16" i="2"/>
  <c r="F14" i="2"/>
  <c r="I112" i="2" l="1"/>
  <c r="G146" i="2"/>
  <c r="H125" i="2"/>
  <c r="H146" i="2"/>
  <c r="I146" i="2"/>
  <c r="I125" i="2"/>
  <c r="G125" i="2"/>
  <c r="H159" i="2"/>
  <c r="G159" i="2"/>
  <c r="I159" i="2"/>
  <c r="G97" i="2"/>
  <c r="H97" i="2"/>
  <c r="I97" i="2"/>
  <c r="F148" i="2"/>
  <c r="F158" i="2"/>
  <c r="F141" i="2"/>
  <c r="F120" i="2"/>
  <c r="F145" i="2"/>
  <c r="F111" i="2"/>
  <c r="F135" i="2"/>
  <c r="F146" i="2" s="1"/>
  <c r="F99" i="2"/>
  <c r="F104" i="2" s="1"/>
  <c r="F115" i="2"/>
  <c r="F116" i="2" s="1"/>
  <c r="F122" i="2"/>
  <c r="F86" i="2"/>
  <c r="F109" i="2"/>
  <c r="F156" i="2"/>
  <c r="F153" i="2"/>
  <c r="F76" i="2"/>
  <c r="F77" i="2" s="1"/>
  <c r="F96" i="2"/>
  <c r="F91" i="2"/>
  <c r="F81" i="2"/>
  <c r="F82" i="2" s="1"/>
  <c r="F27" i="2"/>
  <c r="F18" i="2"/>
  <c r="C13" i="1"/>
  <c r="D13" i="1"/>
  <c r="E13" i="1"/>
  <c r="F13" i="1"/>
  <c r="C8" i="1"/>
  <c r="D8" i="1"/>
  <c r="E8" i="1"/>
  <c r="F8" i="1"/>
  <c r="F125" i="2" l="1"/>
  <c r="F112" i="2"/>
  <c r="F159" i="2"/>
  <c r="F97" i="2"/>
  <c r="G12" i="2"/>
  <c r="G13" i="2" s="1"/>
  <c r="H12" i="2"/>
  <c r="H13" i="2" s="1"/>
  <c r="I12" i="2"/>
  <c r="I13" i="2" s="1"/>
  <c r="G65" i="2"/>
  <c r="H65" i="2"/>
  <c r="I65" i="2"/>
  <c r="I45" i="2"/>
  <c r="F64" i="2" l="1"/>
  <c r="F62" i="2"/>
  <c r="F61" i="2"/>
  <c r="F11" i="2"/>
  <c r="F10" i="2"/>
  <c r="F9" i="2"/>
  <c r="F8" i="2"/>
  <c r="I73" i="2"/>
  <c r="I74" i="2" s="1"/>
  <c r="I21" i="2"/>
  <c r="I30" i="2" s="1"/>
  <c r="H21" i="2"/>
  <c r="H30" i="2" s="1"/>
  <c r="F20" i="2"/>
  <c r="F19" i="2"/>
  <c r="I32" i="2"/>
  <c r="H32" i="2"/>
  <c r="G32" i="2"/>
  <c r="F31" i="2"/>
  <c r="I56" i="2"/>
  <c r="H56" i="2"/>
  <c r="G56" i="2"/>
  <c r="F55" i="2"/>
  <c r="F54" i="2"/>
  <c r="I50" i="2"/>
  <c r="H50" i="2"/>
  <c r="G50" i="2"/>
  <c r="F49" i="2"/>
  <c r="F48" i="2"/>
  <c r="F47" i="2"/>
  <c r="F46" i="2"/>
  <c r="F43" i="2"/>
  <c r="F42" i="2"/>
  <c r="F41" i="2"/>
  <c r="I70" i="2"/>
  <c r="H70" i="2"/>
  <c r="G70" i="2"/>
  <c r="F69" i="2"/>
  <c r="F68" i="2"/>
  <c r="F67" i="2"/>
  <c r="F66" i="2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F6" i="1"/>
  <c r="E6" i="1"/>
  <c r="B11" i="1"/>
  <c r="B10" i="1"/>
  <c r="B9" i="1"/>
  <c r="I71" i="2" l="1"/>
  <c r="F32" i="2"/>
  <c r="B13" i="1"/>
  <c r="D6" i="1"/>
  <c r="C6" i="1"/>
  <c r="B8" i="1"/>
  <c r="F72" i="2"/>
  <c r="H45" i="2"/>
  <c r="H71" i="2" s="1"/>
  <c r="F44" i="2"/>
  <c r="G45" i="2"/>
  <c r="G71" i="2" s="1"/>
  <c r="G21" i="2"/>
  <c r="G30" i="2" s="1"/>
  <c r="G73" i="2"/>
  <c r="G74" i="2" s="1"/>
  <c r="H73" i="2"/>
  <c r="H74" i="2" s="1"/>
  <c r="F70" i="2"/>
  <c r="F50" i="2"/>
  <c r="F21" i="2"/>
  <c r="F30" i="2" s="1"/>
  <c r="F12" i="2"/>
  <c r="F13" i="2" s="1"/>
  <c r="F65" i="2"/>
  <c r="F56" i="2"/>
  <c r="B6" i="1" l="1"/>
  <c r="F45" i="2"/>
  <c r="F71" i="2" s="1"/>
  <c r="F73" i="2"/>
  <c r="F74" i="2" s="1"/>
</calcChain>
</file>

<file path=xl/sharedStrings.xml><?xml version="1.0" encoding="utf-8"?>
<sst xmlns="http://schemas.openxmlformats.org/spreadsheetml/2006/main" count="264" uniqueCount="186">
  <si>
    <t>기준 : 입주자모집공고일                                                                       단위 : 호</t>
  </si>
  <si>
    <t>기준 : 입주자모집공고일                                                                                                                              단위 : 호</t>
  </si>
  <si>
    <t>재개발.재건축 등</t>
  </si>
  <si>
    <t>※ 본 자료는 건설사의 사정이나 조사 시점에 따라 달라질 수 있음을 알려드립니다.</t>
  </si>
  <si>
    <t>단순도급</t>
  </si>
  <si>
    <t>자체분양</t>
  </si>
  <si>
    <t>수도권외</t>
  </si>
  <si>
    <t>소계</t>
  </si>
  <si>
    <t>구분</t>
  </si>
  <si>
    <t>세종</t>
  </si>
  <si>
    <t>비고</t>
  </si>
  <si>
    <t>총 계</t>
  </si>
  <si>
    <t>제주</t>
  </si>
  <si>
    <t>경남</t>
  </si>
  <si>
    <t>경북</t>
  </si>
  <si>
    <t>전남</t>
  </si>
  <si>
    <t>전북</t>
  </si>
  <si>
    <t>충남</t>
  </si>
  <si>
    <t>충북</t>
  </si>
  <si>
    <t>강원</t>
  </si>
  <si>
    <t>울산</t>
  </si>
  <si>
    <t>대전</t>
  </si>
  <si>
    <t>광주</t>
  </si>
  <si>
    <t>대구</t>
  </si>
  <si>
    <t>부산</t>
  </si>
  <si>
    <t>경기</t>
  </si>
  <si>
    <t>인천</t>
  </si>
  <si>
    <t>서울</t>
  </si>
  <si>
    <t>계</t>
  </si>
  <si>
    <t>임대</t>
  </si>
  <si>
    <t>합계</t>
  </si>
  <si>
    <t>수도권</t>
  </si>
  <si>
    <t>문의</t>
  </si>
  <si>
    <t>세대수</t>
  </si>
  <si>
    <t>지역</t>
  </si>
  <si>
    <t>전체</t>
  </si>
  <si>
    <t>조합</t>
  </si>
  <si>
    <t>업체명</t>
  </si>
  <si>
    <t>일반</t>
  </si>
  <si>
    <t>사업            유형</t>
  </si>
  <si>
    <t>전용
면적        (㎡)</t>
  </si>
  <si>
    <t>주택건설위치
[사업장명]</t>
  </si>
  <si>
    <t>계</t>
    <phoneticPr fontId="27" type="noConversion"/>
  </si>
  <si>
    <t>대전</t>
    <phoneticPr fontId="27" type="noConversion"/>
  </si>
  <si>
    <t>충북</t>
    <phoneticPr fontId="27" type="noConversion"/>
  </si>
  <si>
    <t>전북</t>
    <phoneticPr fontId="27" type="noConversion"/>
  </si>
  <si>
    <t>7월 분양계획 세부내역</t>
    <phoneticPr fontId="27" type="noConversion"/>
  </si>
  <si>
    <t>7월 분양계획(총괄표)</t>
    <phoneticPr fontId="27" type="noConversion"/>
  </si>
  <si>
    <t>GS건설㈜</t>
    <phoneticPr fontId="27" type="noConversion"/>
  </si>
  <si>
    <t>단순
도급</t>
    <phoneticPr fontId="27" type="noConversion"/>
  </si>
  <si>
    <t>화성시 봉담읍 동화리 170
[봉담자이라젠느]</t>
    <phoneticPr fontId="27" type="noConversion"/>
  </si>
  <si>
    <t>1644-0933</t>
    <phoneticPr fontId="27" type="noConversion"/>
  </si>
  <si>
    <t>㈜건영</t>
    <phoneticPr fontId="27" type="noConversion"/>
  </si>
  <si>
    <t>단순
도급</t>
    <phoneticPr fontId="27" type="noConversion"/>
  </si>
  <si>
    <t>안성시 공도읍 만정리 358-23
[라포르테 공도]</t>
    <phoneticPr fontId="27" type="noConversion"/>
  </si>
  <si>
    <t>02-6900-5353</t>
    <phoneticPr fontId="27" type="noConversion"/>
  </si>
  <si>
    <t>경남기업㈜</t>
    <phoneticPr fontId="27" type="noConversion"/>
  </si>
  <si>
    <t>자체
분양</t>
    <phoneticPr fontId="27" type="noConversion"/>
  </si>
  <si>
    <t>군산시 조촌동 739-6
[조촌 경남아너스빌 센트럴파크]</t>
    <phoneticPr fontId="27" type="noConversion"/>
  </si>
  <si>
    <t>02-6712-5431</t>
    <phoneticPr fontId="27" type="noConversion"/>
  </si>
  <si>
    <t>극동건설㈜</t>
    <phoneticPr fontId="27" type="noConversion"/>
  </si>
  <si>
    <t>재건축</t>
    <phoneticPr fontId="27" type="noConversion"/>
  </si>
  <si>
    <t>미추홀구 주안로 187
[미정]</t>
    <phoneticPr fontId="27" type="noConversion"/>
  </si>
  <si>
    <t>02-2280-6143</t>
    <phoneticPr fontId="27" type="noConversion"/>
  </si>
  <si>
    <t>남양주시 화도읍 마석우리 251
[마석역 극동스타클래스 더 퍼스트]</t>
    <phoneticPr fontId="27" type="noConversion"/>
  </si>
  <si>
    <t>-</t>
    <phoneticPr fontId="27" type="noConversion"/>
  </si>
  <si>
    <t>남광토건㈜</t>
    <phoneticPr fontId="27" type="noConversion"/>
  </si>
  <si>
    <t>재건축</t>
    <phoneticPr fontId="27" type="noConversion"/>
  </si>
  <si>
    <t>부평구 부평동 767-1
[부평 하우스토리 어반그린]</t>
    <phoneticPr fontId="27" type="noConversion"/>
  </si>
  <si>
    <t>02-2280-6146</t>
    <phoneticPr fontId="27" type="noConversion"/>
  </si>
  <si>
    <t>남광토건㈜</t>
    <phoneticPr fontId="27" type="noConversion"/>
  </si>
  <si>
    <t>도시
정비</t>
    <phoneticPr fontId="27" type="noConversion"/>
  </si>
  <si>
    <t>의정부 가능동 15-14
[가능 하우스토리 1차]</t>
    <phoneticPr fontId="27" type="noConversion"/>
  </si>
  <si>
    <t>02-2280-6146</t>
    <phoneticPr fontId="27" type="noConversion"/>
  </si>
  <si>
    <t>대방건설㈜</t>
    <phoneticPr fontId="27" type="noConversion"/>
  </si>
  <si>
    <t>홍성군 홍북읍 신경리 TM14
[충남내포 디에트르]</t>
    <phoneticPr fontId="27" type="noConversion"/>
  </si>
  <si>
    <t>02-2181-9461</t>
    <phoneticPr fontId="27" type="noConversion"/>
  </si>
  <si>
    <t>광양시 광양읍 용강리 산 1-1
[광양 푸르지오 센터파크]</t>
    <phoneticPr fontId="27" type="noConversion"/>
  </si>
  <si>
    <t>1670-1000</t>
    <phoneticPr fontId="27" type="noConversion"/>
  </si>
  <si>
    <t>㈜대우건설</t>
    <phoneticPr fontId="27" type="noConversion"/>
  </si>
  <si>
    <t>㈜대우건설</t>
    <phoneticPr fontId="27" type="noConversion"/>
  </si>
  <si>
    <t>단순
도급</t>
    <phoneticPr fontId="27" type="noConversion"/>
  </si>
  <si>
    <t>경산시 중산동 629
[펜타힐즈 3차]</t>
    <phoneticPr fontId="27" type="noConversion"/>
  </si>
  <si>
    <t>1670-1000</t>
    <phoneticPr fontId="27" type="noConversion"/>
  </si>
  <si>
    <t>㈜대우건설</t>
    <phoneticPr fontId="27" type="noConversion"/>
  </si>
  <si>
    <t>음성군 음성 성본산업단지 B1
[음성 푸르지오 더 센트럴]</t>
    <phoneticPr fontId="27" type="noConversion"/>
  </si>
  <si>
    <t>1670-1000</t>
    <phoneticPr fontId="27" type="noConversion"/>
  </si>
  <si>
    <t>포항시 남구 구룡포읍 하정리 828
[포항 구룡포읍 공동주택]</t>
    <phoneticPr fontId="27" type="noConversion"/>
  </si>
  <si>
    <t>대우산업개발㈜</t>
    <phoneticPr fontId="27" type="noConversion"/>
  </si>
  <si>
    <t>단순
도급</t>
    <phoneticPr fontId="27" type="noConversion"/>
  </si>
  <si>
    <t>부천시 괴안동 117
[미정]</t>
    <phoneticPr fontId="27" type="noConversion"/>
  </si>
  <si>
    <t>02-6244-7206</t>
    <phoneticPr fontId="27" type="noConversion"/>
  </si>
  <si>
    <t>㈜대원</t>
    <phoneticPr fontId="27" type="noConversion"/>
  </si>
  <si>
    <t>조합</t>
    <phoneticPr fontId="27" type="noConversion"/>
  </si>
  <si>
    <t>청주시 흥덕구 강내면 월곡리 82-1
[미정]</t>
    <phoneticPr fontId="27" type="noConversion"/>
  </si>
  <si>
    <t>043-295-1611</t>
    <phoneticPr fontId="27" type="noConversion"/>
  </si>
  <si>
    <t>동아건설산업㈜</t>
    <phoneticPr fontId="27" type="noConversion"/>
  </si>
  <si>
    <t>동아건설산업㈜</t>
    <phoneticPr fontId="27" type="noConversion"/>
  </si>
  <si>
    <t>단순
도급</t>
    <phoneticPr fontId="27" type="noConversion"/>
  </si>
  <si>
    <t>칠곡군 석적읍 중리 647
[미정]</t>
    <phoneticPr fontId="27" type="noConversion"/>
  </si>
  <si>
    <t>02-6420-3783</t>
    <phoneticPr fontId="27" type="noConversion"/>
  </si>
  <si>
    <t>부산진구 부암동 80-53
[미정]</t>
    <phoneticPr fontId="27" type="noConversion"/>
  </si>
  <si>
    <t>02-6420-3783</t>
    <phoneticPr fontId="27" type="noConversion"/>
  </si>
  <si>
    <t>단순
도급</t>
    <phoneticPr fontId="27" type="noConversion"/>
  </si>
  <si>
    <t>두산건설㈜</t>
    <phoneticPr fontId="27" type="noConversion"/>
  </si>
  <si>
    <t>양산시 상북면 석계리 1167-1
[양산 석계 2차]</t>
    <phoneticPr fontId="27" type="noConversion"/>
  </si>
  <si>
    <t>02-3441-1700</t>
    <phoneticPr fontId="27" type="noConversion"/>
  </si>
  <si>
    <t>두산건설㈜</t>
    <phoneticPr fontId="27" type="noConversion"/>
  </si>
  <si>
    <t>재개발</t>
    <phoneticPr fontId="27" type="noConversion"/>
  </si>
  <si>
    <t>원주시 원동 129-1
[마정]</t>
    <phoneticPr fontId="27" type="noConversion"/>
  </si>
  <si>
    <t>02-3441-1700</t>
    <phoneticPr fontId="27" type="noConversion"/>
  </si>
  <si>
    <t>㈜무궁화신탁</t>
    <phoneticPr fontId="27" type="noConversion"/>
  </si>
  <si>
    <t>자체
분양</t>
    <phoneticPr fontId="27" type="noConversion"/>
  </si>
  <si>
    <t>원주시 무실동 산23
[미정]</t>
    <phoneticPr fontId="27" type="noConversion"/>
  </si>
  <si>
    <t>070-5222-5127</t>
    <phoneticPr fontId="27" type="noConversion"/>
  </si>
  <si>
    <t>신동아건설㈜</t>
    <phoneticPr fontId="27" type="noConversion"/>
  </si>
  <si>
    <t>단순
도급</t>
    <phoneticPr fontId="27" type="noConversion"/>
  </si>
  <si>
    <t>진주시 가좌동 1964
[신진주 타운하우스]</t>
    <phoneticPr fontId="27" type="noConversion"/>
  </si>
  <si>
    <t>02-709-9324</t>
    <phoneticPr fontId="27" type="noConversion"/>
  </si>
  <si>
    <t>쌍용건설㈜</t>
    <phoneticPr fontId="27" type="noConversion"/>
  </si>
  <si>
    <t>김해시 삼계동 1027-12
[쌍용 더 플래티넘 삼계]</t>
    <phoneticPr fontId="27" type="noConversion"/>
  </si>
  <si>
    <t>1899-6799</t>
    <phoneticPr fontId="27" type="noConversion"/>
  </si>
  <si>
    <t>포스코건설㈜</t>
    <phoneticPr fontId="27" type="noConversion"/>
  </si>
  <si>
    <t>단순
도급</t>
    <phoneticPr fontId="27" type="noConversion"/>
  </si>
  <si>
    <t>천안시 동남구 신부동 293
[더샵 신부르 센트라]</t>
    <phoneticPr fontId="27" type="noConversion"/>
  </si>
  <si>
    <t>032-748-2171</t>
    <phoneticPr fontId="27" type="noConversion"/>
  </si>
  <si>
    <t>㈜HJ중공업</t>
    <phoneticPr fontId="27" type="noConversion"/>
  </si>
  <si>
    <t>재건축</t>
    <phoneticPr fontId="27" type="noConversion"/>
  </si>
  <si>
    <t>02-450-8937</t>
    <phoneticPr fontId="27" type="noConversion"/>
  </si>
  <si>
    <t>구미시 공단동 108
[미정]</t>
    <phoneticPr fontId="27" type="noConversion"/>
  </si>
  <si>
    <t>현대건설㈜</t>
    <phoneticPr fontId="27" type="noConversion"/>
  </si>
  <si>
    <t>파주시 와동동 1471-2,3
[힐스테이트 더 운정]</t>
    <phoneticPr fontId="27" type="noConversion"/>
  </si>
  <si>
    <t>1522-1157</t>
    <phoneticPr fontId="27" type="noConversion"/>
  </si>
  <si>
    <t>1577-7755</t>
    <phoneticPr fontId="27" type="noConversion"/>
  </si>
  <si>
    <t>현대건설㈜
계룡건설산업㈜
동부건설㈜</t>
    <phoneticPr fontId="27" type="noConversion"/>
  </si>
  <si>
    <t>자체
분양</t>
    <phoneticPr fontId="27" type="noConversion"/>
  </si>
  <si>
    <t>화성시 동탄면 화성동탄(2) 택지개발지구 A51-1 BL 일원
[동탄 파크릭스]</t>
    <phoneticPr fontId="27" type="noConversion"/>
  </si>
  <si>
    <t>현대건설㈜</t>
    <phoneticPr fontId="27" type="noConversion"/>
  </si>
  <si>
    <t>조합</t>
    <phoneticPr fontId="27" type="noConversion"/>
  </si>
  <si>
    <t>동작구 상도동 23-42
[미정]</t>
    <phoneticPr fontId="27" type="noConversion"/>
  </si>
  <si>
    <t>HDC현대산업개발㈜</t>
    <phoneticPr fontId="27" type="noConversion"/>
  </si>
  <si>
    <t>포항시 남구 오천읍 74-2
[포항 아이파크 2차]</t>
    <phoneticPr fontId="27" type="noConversion"/>
  </si>
  <si>
    <t>02-2008-9114</t>
    <phoneticPr fontId="27" type="noConversion"/>
  </si>
  <si>
    <t>우미건설㈜</t>
    <phoneticPr fontId="27" type="noConversion"/>
  </si>
  <si>
    <t>자체
분양</t>
    <phoneticPr fontId="27" type="noConversion"/>
  </si>
  <si>
    <t>무안 오룡지구 43BL
[미정]</t>
    <phoneticPr fontId="27" type="noConversion"/>
  </si>
  <si>
    <t>02-6914-1587</t>
    <phoneticPr fontId="27" type="noConversion"/>
  </si>
  <si>
    <t>무안 오룡지구 44BL
[미정]</t>
    <phoneticPr fontId="27" type="noConversion"/>
  </si>
  <si>
    <t>㈜한화건설</t>
    <phoneticPr fontId="27" type="noConversion"/>
  </si>
  <si>
    <t>재개발</t>
    <phoneticPr fontId="27" type="noConversion"/>
  </si>
  <si>
    <t>남동구 구월동 70-16
[포레나 인천구월]</t>
    <phoneticPr fontId="27" type="noConversion"/>
  </si>
  <si>
    <t>1600-0699</t>
    <phoneticPr fontId="27" type="noConversion"/>
  </si>
  <si>
    <t>㈜한화건설</t>
    <phoneticPr fontId="27" type="noConversion"/>
  </si>
  <si>
    <t>서구 정림동 산23-21
[포레나 대전월평공원]</t>
    <phoneticPr fontId="27" type="noConversion"/>
  </si>
  <si>
    <t>1533-9390</t>
    <phoneticPr fontId="27" type="noConversion"/>
  </si>
  <si>
    <t>DLE&amp;C㈜</t>
    <phoneticPr fontId="27" type="noConversion"/>
  </si>
  <si>
    <t>사천시 동금동 151-5
[e편한세상 삼천포 오션프라임]</t>
    <phoneticPr fontId="27" type="noConversion"/>
  </si>
  <si>
    <t>080-783-3000</t>
    <phoneticPr fontId="27" type="noConversion"/>
  </si>
  <si>
    <t>DLE&amp;C㈜</t>
    <phoneticPr fontId="27" type="noConversion"/>
  </si>
  <si>
    <t>원주시 판부면 서곡리 산48
[e편한세상 원주 프리모원]</t>
    <phoneticPr fontId="27" type="noConversion"/>
  </si>
  <si>
    <t>033-743-2455</t>
    <phoneticPr fontId="27" type="noConversion"/>
  </si>
  <si>
    <t>DL건설㈜</t>
    <phoneticPr fontId="27" type="noConversion"/>
  </si>
  <si>
    <t>울주군 상북면 상복(거리, 양등)지구 도시개발사업구역 1블록 2로트
[e편한세상 서울산 파크그란데]</t>
    <phoneticPr fontId="27" type="noConversion"/>
  </si>
  <si>
    <t>052-272-6080</t>
    <phoneticPr fontId="27" type="noConversion"/>
  </si>
  <si>
    <t>DL건설㈜
DLE&amp;C㈜</t>
    <phoneticPr fontId="27" type="noConversion"/>
  </si>
  <si>
    <t>재개발</t>
    <phoneticPr fontId="27" type="noConversion"/>
  </si>
  <si>
    <t>부평구 부평동 760-700
[e편한세상 부평역 센트럴파크]</t>
    <phoneticPr fontId="27" type="noConversion"/>
  </si>
  <si>
    <t>032-529-5826</t>
    <phoneticPr fontId="27" type="noConversion"/>
  </si>
  <si>
    <t>공동사업
총 1,500호</t>
    <phoneticPr fontId="27" type="noConversion"/>
  </si>
  <si>
    <t>디엘건설㈜</t>
    <phoneticPr fontId="27" type="noConversion"/>
  </si>
  <si>
    <t>평택시 평택화양지구 내 공동 2-1블럭
[e편한세상 평택 라씨엘로]</t>
    <phoneticPr fontId="27" type="noConversion"/>
  </si>
  <si>
    <t>031-651-7222</t>
    <phoneticPr fontId="27" type="noConversion"/>
  </si>
  <si>
    <t>평택시 평택화양지구 내 공동 4블럭
[e편한세상 평택 하이센트]</t>
    <phoneticPr fontId="27" type="noConversion"/>
  </si>
  <si>
    <t>강원</t>
    <phoneticPr fontId="27" type="noConversion"/>
  </si>
  <si>
    <t>경남</t>
    <phoneticPr fontId="27" type="noConversion"/>
  </si>
  <si>
    <t>경북</t>
    <phoneticPr fontId="27" type="noConversion"/>
  </si>
  <si>
    <t>부산</t>
    <phoneticPr fontId="27" type="noConversion"/>
  </si>
  <si>
    <t>울산</t>
    <phoneticPr fontId="27" type="noConversion"/>
  </si>
  <si>
    <t>인천</t>
    <phoneticPr fontId="27" type="noConversion"/>
  </si>
  <si>
    <t>전남</t>
    <phoneticPr fontId="27" type="noConversion"/>
  </si>
  <si>
    <t>충남</t>
    <phoneticPr fontId="27" type="noConversion"/>
  </si>
  <si>
    <t>제주</t>
    <phoneticPr fontId="27" type="noConversion"/>
  </si>
  <si>
    <t>대우조선해양건설㈜</t>
    <phoneticPr fontId="27" type="noConversion"/>
  </si>
  <si>
    <t>단순
도급</t>
    <phoneticPr fontId="27" type="noConversion"/>
  </si>
  <si>
    <t>제주시 조천읍 함덕리 72-128
[제주시 엘크루 더 퍼스트]</t>
    <phoneticPr fontId="27" type="noConversion"/>
  </si>
  <si>
    <t>공동사업
총 1,403호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</si>
</sst>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0.00_);[Red]\(0.00\)"/>
    <numFmt numFmtId="177" formatCode="_-* #,##0_-;&quot;₩&quot;\!\-* #,##0_-;_-* &quot;-&quot;_-;_-@_-"/>
    <numFmt numFmtId="178" formatCode="#,##0_ "/>
    <numFmt numFmtId="179" formatCode="0_ "/>
    <numFmt numFmtId="180" formatCode="0.00_ "/>
  </numFmts>
  <fonts count="33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18"/>
      <color rgb="FF000000"/>
      <name val="굴림체"/>
      <family val="3"/>
      <charset val="129"/>
    </font>
    <font>
      <b/>
      <sz val="20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굴림체"/>
      <family val="3"/>
      <charset val="129"/>
    </font>
    <font>
      <b/>
      <sz val="11"/>
      <color rgb="FF000000"/>
      <name val="굴림체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rgb="FFCCCCFF"/>
      </patternFill>
    </fill>
    <fill>
      <patternFill patternType="solid">
        <fgColor rgb="FFFF99CC"/>
      </patternFill>
    </fill>
    <fill>
      <patternFill patternType="solid">
        <fgColor rgb="FFCCFFCC"/>
      </patternFill>
    </fill>
    <fill>
      <patternFill patternType="solid">
        <fgColor rgb="FFCC99FF"/>
      </patternFill>
    </fill>
    <fill>
      <patternFill patternType="solid">
        <fgColor rgb="FFCCFFFF"/>
      </patternFill>
    </fill>
    <fill>
      <patternFill patternType="solid">
        <fgColor rgb="FFFFCC99"/>
      </patternFill>
    </fill>
    <fill>
      <patternFill patternType="solid">
        <fgColor rgb="FF99CCFF"/>
      </patternFill>
    </fill>
    <fill>
      <patternFill patternType="solid">
        <fgColor rgb="FFFF8080"/>
      </patternFill>
    </fill>
    <fill>
      <patternFill patternType="solid">
        <fgColor rgb="FF00FF00"/>
      </patternFill>
    </fill>
    <fill>
      <patternFill patternType="solid">
        <fgColor rgb="FFFFCC00"/>
      </patternFill>
    </fill>
    <fill>
      <patternFill patternType="solid">
        <fgColor rgb="FF0066CC"/>
      </patternFill>
    </fill>
    <fill>
      <patternFill patternType="solid">
        <fgColor rgb="FF800080"/>
      </patternFill>
    </fill>
    <fill>
      <patternFill patternType="solid">
        <fgColor rgb="FF33CCCC"/>
      </patternFill>
    </fill>
    <fill>
      <patternFill patternType="solid">
        <fgColor rgb="FFFF9900"/>
      </patternFill>
    </fill>
    <fill>
      <patternFill patternType="solid">
        <fgColor rgb="FF333399"/>
      </patternFill>
    </fill>
    <fill>
      <patternFill patternType="solid">
        <fgColor rgb="FFFF0000"/>
      </patternFill>
    </fill>
    <fill>
      <patternFill patternType="solid">
        <fgColor rgb="FF339966"/>
      </patternFill>
    </fill>
    <fill>
      <patternFill patternType="solid">
        <fgColor rgb="FFFF6600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FFFF99"/>
      </patternFill>
    </fill>
    <fill>
      <patternFill patternType="solid">
        <fgColor rgb="FF969696"/>
      </patternFill>
    </fill>
    <fill>
      <patternFill patternType="solid">
        <fgColor rgb="FFC6DAF1"/>
      </patternFill>
    </fill>
    <fill>
      <patternFill patternType="solid">
        <fgColor rgb="FF8CB3E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 diagonalUp="1" diagonalDown="1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1" diagonalDown="1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1" diagonalDown="1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1" diagonalDown="1">
      <left/>
      <right/>
      <top/>
      <bottom style="double">
        <color rgb="FFFF9900"/>
      </bottom>
      <diagonal/>
    </border>
    <border diagonalUp="1" diagonalDown="1">
      <left/>
      <right/>
      <top style="thin">
        <color rgb="FF333399"/>
      </top>
      <bottom style="double">
        <color rgb="FF333399"/>
      </bottom>
      <diagonal/>
    </border>
    <border diagonalUp="1" diagonalDown="1">
      <left/>
      <right/>
      <top/>
      <bottom style="thick">
        <color rgb="FF333399"/>
      </bottom>
      <diagonal/>
    </border>
    <border diagonalUp="1" diagonalDown="1">
      <left/>
      <right/>
      <top/>
      <bottom style="thick">
        <color rgb="FFC0C0C0"/>
      </bottom>
      <diagonal/>
    </border>
    <border diagonalUp="1" diagonalDown="1">
      <left/>
      <right/>
      <top/>
      <bottom style="medium">
        <color rgb="FF0066CC"/>
      </bottom>
      <diagonal/>
    </border>
    <border diagonalUp="1" diagonalDown="1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1" diagonalDown="1">
      <left/>
      <right/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Up="1" diagonalDown="1">
      <left/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5" borderId="0">
      <alignment vertical="center"/>
    </xf>
    <xf numFmtId="0" fontId="1" fillId="8" borderId="0">
      <alignment vertical="center"/>
    </xf>
    <xf numFmtId="0" fontId="1" fillId="11" borderId="0">
      <alignment vertical="center"/>
    </xf>
    <xf numFmtId="0" fontId="2" fillId="12" borderId="0">
      <alignment vertical="center"/>
    </xf>
    <xf numFmtId="0" fontId="2" fillId="9" borderId="0">
      <alignment vertical="center"/>
    </xf>
    <xf numFmtId="0" fontId="2" fillId="10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3" borderId="0">
      <alignment vertical="center"/>
    </xf>
    <xf numFmtId="0" fontId="2" fillId="14" borderId="0">
      <alignment vertical="center"/>
    </xf>
    <xf numFmtId="0" fontId="2" fillId="19" borderId="0">
      <alignment vertical="center"/>
    </xf>
    <xf numFmtId="0" fontId="3" fillId="0" borderId="0">
      <alignment vertical="center"/>
    </xf>
    <xf numFmtId="0" fontId="4" fillId="20" borderId="1">
      <alignment vertical="center"/>
    </xf>
    <xf numFmtId="0" fontId="5" fillId="3" borderId="0">
      <alignment vertical="center"/>
    </xf>
    <xf numFmtId="0" fontId="26" fillId="21" borderId="2">
      <alignment vertical="center"/>
    </xf>
    <xf numFmtId="0" fontId="6" fillId="22" borderId="0">
      <alignment vertical="center"/>
    </xf>
    <xf numFmtId="0" fontId="7" fillId="0" borderId="0">
      <alignment vertical="center"/>
    </xf>
    <xf numFmtId="0" fontId="8" fillId="23" borderId="3">
      <alignment vertical="center"/>
    </xf>
    <xf numFmtId="177" fontId="26" fillId="0" borderId="0"/>
    <xf numFmtId="0" fontId="9" fillId="0" borderId="4">
      <alignment vertical="center"/>
    </xf>
    <xf numFmtId="0" fontId="10" fillId="0" borderId="5">
      <alignment vertical="center"/>
    </xf>
    <xf numFmtId="0" fontId="11" fillId="7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4" borderId="0">
      <alignment vertical="center"/>
    </xf>
    <xf numFmtId="0" fontId="17" fillId="20" borderId="9">
      <alignment vertical="center"/>
    </xf>
    <xf numFmtId="0" fontId="26" fillId="0" borderId="0"/>
  </cellStyleXfs>
  <cellXfs count="120">
    <xf numFmtId="0" fontId="0" fillId="0" borderId="0" xfId="0" applyNumberFormat="1">
      <alignment vertical="center"/>
    </xf>
    <xf numFmtId="0" fontId="26" fillId="0" borderId="0" xfId="43" applyNumberFormat="1"/>
    <xf numFmtId="0" fontId="26" fillId="0" borderId="0" xfId="43" applyNumberFormat="1" applyAlignment="1">
      <alignment vertical="center"/>
    </xf>
    <xf numFmtId="177" fontId="26" fillId="0" borderId="0" xfId="43" applyNumberFormat="1" applyAlignment="1">
      <alignment vertical="center"/>
    </xf>
    <xf numFmtId="0" fontId="18" fillId="0" borderId="0" xfId="43" applyNumberFormat="1" applyFont="1" applyBorder="1" applyAlignment="1"/>
    <xf numFmtId="0" fontId="18" fillId="0" borderId="0" xfId="43" applyNumberFormat="1" applyFont="1" applyAlignment="1"/>
    <xf numFmtId="0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horizontal="center"/>
    </xf>
    <xf numFmtId="0" fontId="18" fillId="0" borderId="0" xfId="43" applyNumberFormat="1" applyFont="1" applyAlignment="1">
      <alignment horizontal="left" wrapText="1"/>
    </xf>
    <xf numFmtId="176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/>
    </xf>
    <xf numFmtId="41" fontId="18" fillId="0" borderId="0" xfId="43" applyNumberFormat="1" applyFont="1" applyAlignment="1">
      <alignment horizontal="center" wrapText="1"/>
    </xf>
    <xf numFmtId="0" fontId="18" fillId="0" borderId="0" xfId="43" applyNumberFormat="1" applyFont="1" applyAlignment="1">
      <alignment shrinkToFit="1"/>
    </xf>
    <xf numFmtId="0" fontId="19" fillId="0" borderId="0" xfId="43" applyNumberFormat="1" applyFont="1" applyBorder="1" applyAlignment="1"/>
    <xf numFmtId="0" fontId="19" fillId="0" borderId="0" xfId="43" applyNumberFormat="1" applyFont="1" applyBorder="1" applyAlignment="1">
      <alignment vertical="center"/>
    </xf>
    <xf numFmtId="0" fontId="20" fillId="0" borderId="0" xfId="43" applyNumberFormat="1" applyFont="1" applyAlignment="1"/>
    <xf numFmtId="0" fontId="19" fillId="0" borderId="10" xfId="43" applyNumberFormat="1" applyFont="1" applyBorder="1" applyAlignment="1">
      <alignment horizontal="right"/>
    </xf>
    <xf numFmtId="178" fontId="19" fillId="0" borderId="0" xfId="43" applyNumberFormat="1" applyFont="1" applyAlignment="1">
      <alignment horizontal="center" vertical="center"/>
    </xf>
    <xf numFmtId="177" fontId="19" fillId="0" borderId="0" xfId="43" applyNumberFormat="1" applyFont="1" applyAlignment="1">
      <alignment horizontal="center" vertical="center"/>
    </xf>
    <xf numFmtId="178" fontId="19" fillId="0" borderId="11" xfId="43" applyNumberFormat="1" applyFont="1" applyBorder="1" applyAlignment="1">
      <alignment horizontal="center" vertical="center"/>
    </xf>
    <xf numFmtId="178" fontId="19" fillId="0" borderId="12" xfId="43" applyNumberFormat="1" applyFont="1" applyBorder="1" applyAlignment="1">
      <alignment horizontal="center" vertical="center"/>
    </xf>
    <xf numFmtId="178" fontId="19" fillId="21" borderId="12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8" fontId="21" fillId="25" borderId="11" xfId="43" applyNumberFormat="1" applyFont="1" applyFill="1" applyBorder="1" applyAlignment="1">
      <alignment horizontal="center" vertical="center"/>
    </xf>
    <xf numFmtId="177" fontId="21" fillId="25" borderId="11" xfId="43" applyNumberFormat="1" applyFont="1" applyFill="1" applyBorder="1" applyAlignment="1">
      <alignment horizontal="center" vertical="center"/>
    </xf>
    <xf numFmtId="41" fontId="22" fillId="24" borderId="12" xfId="43" applyNumberFormat="1" applyFont="1" applyFill="1" applyBorder="1" applyAlignment="1">
      <alignment horizontal="center" vertical="center"/>
    </xf>
    <xf numFmtId="176" fontId="22" fillId="25" borderId="12" xfId="43" applyNumberFormat="1" applyFont="1" applyFill="1" applyBorder="1" applyAlignment="1">
      <alignment horizontal="center" vertical="center"/>
    </xf>
    <xf numFmtId="41" fontId="22" fillId="25" borderId="12" xfId="43" applyNumberFormat="1" applyFont="1" applyFill="1" applyBorder="1" applyAlignment="1">
      <alignment horizontal="center" vertical="center"/>
    </xf>
    <xf numFmtId="0" fontId="22" fillId="25" borderId="12" xfId="43" applyNumberFormat="1" applyFont="1" applyFill="1" applyBorder="1" applyAlignment="1">
      <alignment horizontal="center" vertical="center" shrinkToFit="1"/>
    </xf>
    <xf numFmtId="0" fontId="20" fillId="0" borderId="10" xfId="43" applyNumberFormat="1" applyFont="1" applyBorder="1" applyAlignment="1">
      <alignment horizontal="left" vertical="center"/>
    </xf>
    <xf numFmtId="0" fontId="23" fillId="0" borderId="0" xfId="43" applyNumberFormat="1" applyFont="1" applyAlignment="1">
      <alignment horizontal="center" vertical="center"/>
    </xf>
    <xf numFmtId="0" fontId="26" fillId="0" borderId="0" xfId="43" applyNumberFormat="1" applyBorder="1" applyAlignment="1">
      <alignment vertical="center"/>
    </xf>
    <xf numFmtId="177" fontId="19" fillId="0" borderId="15" xfId="32" applyNumberFormat="1" applyFont="1" applyBorder="1" applyAlignment="1">
      <alignment horizontal="center" vertical="center"/>
    </xf>
    <xf numFmtId="0" fontId="20" fillId="0" borderId="0" xfId="43" applyNumberFormat="1" applyFont="1" applyBorder="1" applyAlignment="1"/>
    <xf numFmtId="178" fontId="21" fillId="24" borderId="14" xfId="43" applyNumberFormat="1" applyFont="1" applyFill="1" applyBorder="1" applyAlignment="1">
      <alignment horizontal="center" vertical="center"/>
    </xf>
    <xf numFmtId="178" fontId="21" fillId="24" borderId="14" xfId="43" applyNumberFormat="1" applyFont="1" applyFill="1" applyBorder="1" applyAlignment="1">
      <alignment horizontal="center" vertical="center"/>
    </xf>
    <xf numFmtId="177" fontId="19" fillId="0" borderId="12" xfId="43" applyNumberFormat="1" applyFont="1" applyFill="1" applyBorder="1" applyAlignment="1">
      <alignment horizontal="center" vertical="center"/>
    </xf>
    <xf numFmtId="177" fontId="19" fillId="0" borderId="11" xfId="43" applyNumberFormat="1" applyFont="1" applyBorder="1" applyAlignment="1">
      <alignment horizontal="center" vertical="center"/>
    </xf>
    <xf numFmtId="177" fontId="19" fillId="0" borderId="16" xfId="43" applyNumberFormat="1" applyFont="1" applyBorder="1" applyAlignment="1">
      <alignment horizontal="center" vertical="center"/>
    </xf>
    <xf numFmtId="177" fontId="19" fillId="0" borderId="17" xfId="43" applyNumberFormat="1" applyFont="1" applyBorder="1" applyAlignment="1">
      <alignment horizontal="center" vertical="center"/>
    </xf>
    <xf numFmtId="177" fontId="19" fillId="0" borderId="12" xfId="43" applyNumberFormat="1" applyFont="1" applyBorder="1" applyAlignment="1">
      <alignment horizontal="center" vertical="center"/>
    </xf>
    <xf numFmtId="177" fontId="19" fillId="21" borderId="12" xfId="43" applyNumberFormat="1" applyFont="1" applyFill="1" applyBorder="1" applyAlignment="1">
      <alignment horizontal="center" vertical="center"/>
    </xf>
    <xf numFmtId="177" fontId="19" fillId="0" borderId="12" xfId="32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178" fontId="21" fillId="24" borderId="14" xfId="43" applyNumberFormat="1" applyFont="1" applyFill="1" applyBorder="1" applyAlignment="1">
      <alignment horizontal="center" vertical="center"/>
    </xf>
    <xf numFmtId="0" fontId="22" fillId="21" borderId="12" xfId="43" applyNumberFormat="1" applyFont="1" applyFill="1" applyBorder="1" applyAlignment="1">
      <alignment horizontal="center" vertical="center" wrapText="1" shrinkToFit="1"/>
    </xf>
    <xf numFmtId="41" fontId="22" fillId="21" borderId="11" xfId="43" applyNumberFormat="1" applyFont="1" applyFill="1" applyBorder="1" applyAlignment="1">
      <alignment horizontal="center" vertical="center"/>
    </xf>
    <xf numFmtId="0" fontId="22" fillId="0" borderId="0" xfId="43" applyNumberFormat="1" applyFont="1" applyFill="1" applyAlignment="1"/>
    <xf numFmtId="178" fontId="22" fillId="24" borderId="14" xfId="43" applyNumberFormat="1" applyFont="1" applyFill="1" applyBorder="1" applyAlignment="1">
      <alignment horizontal="center" vertical="center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179" fontId="20" fillId="0" borderId="18" xfId="43" applyNumberFormat="1" applyFont="1" applyFill="1" applyBorder="1" applyAlignment="1">
      <alignment horizontal="center" vertical="center" wrapText="1"/>
    </xf>
    <xf numFmtId="41" fontId="20" fillId="0" borderId="11" xfId="43" applyNumberFormat="1" applyFont="1" applyFill="1" applyBorder="1" applyAlignment="1">
      <alignment horizontal="center" vertical="center"/>
    </xf>
    <xf numFmtId="41" fontId="20" fillId="0" borderId="12" xfId="43" applyNumberFormat="1" applyFont="1" applyFill="1" applyBorder="1" applyAlignment="1">
      <alignment horizontal="center" vertical="center"/>
    </xf>
    <xf numFmtId="180" fontId="20" fillId="0" borderId="12" xfId="43" applyNumberFormat="1" applyFont="1" applyFill="1" applyBorder="1" applyAlignment="1">
      <alignment horizontal="center" vertical="center" wrapText="1"/>
    </xf>
    <xf numFmtId="0" fontId="18" fillId="0" borderId="0" xfId="43" applyFont="1" applyAlignment="1"/>
    <xf numFmtId="0" fontId="24" fillId="0" borderId="0" xfId="43" applyNumberFormat="1" applyFont="1" applyBorder="1" applyAlignment="1">
      <alignment horizontal="center" vertical="center"/>
    </xf>
    <xf numFmtId="179" fontId="29" fillId="0" borderId="23" xfId="43" applyNumberFormat="1" applyFont="1" applyFill="1" applyBorder="1" applyAlignment="1">
      <alignment horizontal="center" vertical="center" wrapText="1"/>
    </xf>
    <xf numFmtId="41" fontId="29" fillId="0" borderId="26" xfId="43" applyNumberFormat="1" applyFont="1" applyFill="1" applyBorder="1" applyAlignment="1">
      <alignment horizontal="center" vertical="center"/>
    </xf>
    <xf numFmtId="41" fontId="29" fillId="0" borderId="27" xfId="43" applyNumberFormat="1" applyFont="1" applyFill="1" applyBorder="1" applyAlignment="1">
      <alignment horizontal="center" vertical="center"/>
    </xf>
    <xf numFmtId="0" fontId="31" fillId="0" borderId="0" xfId="43" applyFont="1" applyAlignment="1"/>
    <xf numFmtId="180" fontId="29" fillId="0" borderId="27" xfId="43" applyNumberFormat="1" applyFont="1" applyFill="1" applyBorder="1" applyAlignment="1">
      <alignment horizontal="center" vertical="center" wrapText="1"/>
    </xf>
    <xf numFmtId="176" fontId="29" fillId="26" borderId="27" xfId="43" applyNumberFormat="1" applyFont="1" applyFill="1" applyBorder="1" applyAlignment="1">
      <alignment horizontal="center" vertical="center"/>
    </xf>
    <xf numFmtId="41" fontId="28" fillId="26" borderId="26" xfId="43" applyNumberFormat="1" applyFont="1" applyFill="1" applyBorder="1" applyAlignment="1">
      <alignment horizontal="center" vertical="center"/>
    </xf>
    <xf numFmtId="0" fontId="28" fillId="26" borderId="27" xfId="43" applyFont="1" applyFill="1" applyBorder="1" applyAlignment="1">
      <alignment horizontal="center" vertical="center" wrapText="1" shrinkToFit="1"/>
    </xf>
    <xf numFmtId="176" fontId="22" fillId="21" borderId="12" xfId="43" applyNumberFormat="1" applyFont="1" applyFill="1" applyBorder="1" applyAlignment="1">
      <alignment horizontal="center" vertical="center"/>
    </xf>
    <xf numFmtId="0" fontId="32" fillId="0" borderId="0" xfId="43" applyNumberFormat="1" applyFont="1" applyAlignment="1"/>
    <xf numFmtId="0" fontId="22" fillId="0" borderId="0" xfId="43" applyNumberFormat="1" applyFont="1" applyBorder="1" applyAlignment="1">
      <alignment horizontal="left" vertical="center"/>
    </xf>
    <xf numFmtId="0" fontId="32" fillId="0" borderId="13" xfId="43" applyNumberFormat="1" applyFont="1" applyBorder="1" applyAlignment="1"/>
    <xf numFmtId="0" fontId="23" fillId="0" borderId="0" xfId="43" applyNumberFormat="1" applyFont="1" applyAlignment="1">
      <alignment horizontal="center" vertical="center"/>
    </xf>
    <xf numFmtId="0" fontId="28" fillId="0" borderId="24" xfId="43" applyFont="1" applyFill="1" applyBorder="1" applyAlignment="1">
      <alignment horizontal="center" vertical="top"/>
    </xf>
    <xf numFmtId="0" fontId="28" fillId="0" borderId="25" xfId="43" applyFont="1" applyFill="1" applyBorder="1" applyAlignment="1">
      <alignment horizontal="center" vertical="top"/>
    </xf>
    <xf numFmtId="0" fontId="28" fillId="0" borderId="26" xfId="43" applyFont="1" applyFill="1" applyBorder="1" applyAlignment="1">
      <alignment horizontal="center" vertical="top"/>
    </xf>
    <xf numFmtId="0" fontId="29" fillId="0" borderId="25" xfId="43" applyFont="1" applyFill="1" applyBorder="1" applyAlignment="1">
      <alignment horizontal="center" vertical="center" wrapText="1"/>
    </xf>
    <xf numFmtId="0" fontId="29" fillId="0" borderId="26" xfId="43" applyFont="1" applyFill="1" applyBorder="1" applyAlignment="1">
      <alignment horizontal="center" vertical="center" wrapText="1"/>
    </xf>
    <xf numFmtId="0" fontId="29" fillId="0" borderId="24" xfId="43" applyFont="1" applyFill="1" applyBorder="1" applyAlignment="1">
      <alignment horizontal="center" vertical="center" wrapText="1"/>
    </xf>
    <xf numFmtId="0" fontId="30" fillId="0" borderId="24" xfId="43" applyFont="1" applyFill="1" applyBorder="1" applyAlignment="1">
      <alignment horizontal="center" vertical="center" wrapText="1" shrinkToFit="1"/>
    </xf>
    <xf numFmtId="0" fontId="30" fillId="0" borderId="25" xfId="43" applyFont="1" applyFill="1" applyBorder="1" applyAlignment="1">
      <alignment horizontal="center" vertical="center" wrapText="1" shrinkToFit="1"/>
    </xf>
    <xf numFmtId="0" fontId="30" fillId="0" borderId="26" xfId="43" applyFont="1" applyFill="1" applyBorder="1" applyAlignment="1">
      <alignment horizontal="center" vertical="center" wrapText="1" shrinkToFit="1"/>
    </xf>
    <xf numFmtId="0" fontId="28" fillId="26" borderId="21" xfId="43" applyFont="1" applyFill="1" applyBorder="1" applyAlignment="1">
      <alignment horizontal="center" vertical="center"/>
    </xf>
    <xf numFmtId="0" fontId="28" fillId="26" borderId="22" xfId="43" applyFont="1" applyFill="1" applyBorder="1" applyAlignment="1">
      <alignment horizontal="center" vertical="center"/>
    </xf>
    <xf numFmtId="0" fontId="28" fillId="26" borderId="23" xfId="43" applyFont="1" applyFill="1" applyBorder="1" applyAlignment="1">
      <alignment horizontal="center" vertical="center"/>
    </xf>
    <xf numFmtId="0" fontId="22" fillId="25" borderId="17" xfId="43" applyNumberFormat="1" applyFont="1" applyFill="1" applyBorder="1" applyAlignment="1">
      <alignment horizontal="center" vertical="center"/>
    </xf>
    <xf numFmtId="0" fontId="22" fillId="25" borderId="15" xfId="43" applyNumberFormat="1" applyFont="1" applyFill="1" applyBorder="1" applyAlignment="1">
      <alignment horizontal="center" vertical="center"/>
    </xf>
    <xf numFmtId="0" fontId="22" fillId="25" borderId="18" xfId="43" applyNumberFormat="1" applyFont="1" applyFill="1" applyBorder="1" applyAlignment="1">
      <alignment horizontal="center" vertical="center"/>
    </xf>
    <xf numFmtId="0" fontId="20" fillId="0" borderId="20" xfId="43" applyNumberFormat="1" applyFont="1" applyFill="1" applyBorder="1" applyAlignment="1">
      <alignment horizontal="center" vertical="center" wrapText="1"/>
    </xf>
    <xf numFmtId="0" fontId="20" fillId="0" borderId="11" xfId="43" applyNumberFormat="1" applyFont="1" applyFill="1" applyBorder="1" applyAlignment="1">
      <alignment horizontal="center" vertical="center" wrapText="1"/>
    </xf>
    <xf numFmtId="0" fontId="20" fillId="0" borderId="19" xfId="43" applyNumberFormat="1" applyFont="1" applyFill="1" applyBorder="1" applyAlignment="1">
      <alignment horizontal="center" vertical="center" wrapText="1"/>
    </xf>
    <xf numFmtId="0" fontId="25" fillId="0" borderId="19" xfId="43" applyNumberFormat="1" applyFont="1" applyFill="1" applyBorder="1" applyAlignment="1">
      <alignment horizontal="center" vertical="center" wrapText="1" shrinkToFit="1"/>
    </xf>
    <xf numFmtId="0" fontId="25" fillId="0" borderId="20" xfId="43" applyNumberFormat="1" applyFont="1" applyFill="1" applyBorder="1" applyAlignment="1">
      <alignment horizontal="center" vertical="center" wrapText="1" shrinkToFit="1"/>
    </xf>
    <xf numFmtId="0" fontId="25" fillId="0" borderId="11" xfId="43" applyNumberFormat="1" applyFont="1" applyFill="1" applyBorder="1" applyAlignment="1">
      <alignment horizontal="center" vertical="center" wrapText="1" shrinkToFit="1"/>
    </xf>
    <xf numFmtId="0" fontId="24" fillId="0" borderId="0" xfId="43" applyNumberFormat="1" applyFont="1" applyBorder="1" applyAlignment="1">
      <alignment horizontal="center" vertical="center"/>
    </xf>
    <xf numFmtId="0" fontId="20" fillId="0" borderId="0" xfId="43" applyNumberFormat="1" applyFont="1" applyBorder="1" applyAlignment="1">
      <alignment horizontal="left" vertical="center"/>
    </xf>
    <xf numFmtId="0" fontId="22" fillId="24" borderId="19" xfId="43" applyNumberFormat="1" applyFont="1" applyFill="1" applyBorder="1" applyAlignment="1">
      <alignment horizontal="center" vertical="center"/>
    </xf>
    <xf numFmtId="0" fontId="22" fillId="24" borderId="11" xfId="43" applyNumberFormat="1" applyFont="1" applyFill="1" applyBorder="1" applyAlignment="1">
      <alignment horizontal="center" vertical="center"/>
    </xf>
    <xf numFmtId="0" fontId="22" fillId="24" borderId="19" xfId="43" applyNumberFormat="1" applyFont="1" applyFill="1" applyBorder="1" applyAlignment="1">
      <alignment horizontal="center" vertical="center" wrapText="1"/>
    </xf>
    <xf numFmtId="0" fontId="22" fillId="24" borderId="11" xfId="43" applyNumberFormat="1" applyFont="1" applyFill="1" applyBorder="1" applyAlignment="1">
      <alignment horizontal="center" vertical="center" wrapText="1"/>
    </xf>
    <xf numFmtId="176" fontId="22" fillId="24" borderId="19" xfId="43" applyNumberFormat="1" applyFont="1" applyFill="1" applyBorder="1" applyAlignment="1">
      <alignment horizontal="center" vertical="center" wrapText="1"/>
    </xf>
    <xf numFmtId="176" fontId="22" fillId="24" borderId="11" xfId="43" applyNumberFormat="1" applyFont="1" applyFill="1" applyBorder="1" applyAlignment="1">
      <alignment horizontal="center" vertical="center" wrapText="1"/>
    </xf>
    <xf numFmtId="41" fontId="22" fillId="24" borderId="17" xfId="43" applyNumberFormat="1" applyFont="1" applyFill="1" applyBorder="1" applyAlignment="1">
      <alignment horizontal="center" vertical="center"/>
    </xf>
    <xf numFmtId="41" fontId="22" fillId="24" borderId="15" xfId="43" applyNumberFormat="1" applyFont="1" applyFill="1" applyBorder="1" applyAlignment="1">
      <alignment horizontal="center" vertical="center"/>
    </xf>
    <xf numFmtId="41" fontId="22" fillId="24" borderId="18" xfId="43" applyNumberFormat="1" applyFont="1" applyFill="1" applyBorder="1" applyAlignment="1">
      <alignment horizontal="center" vertical="center"/>
    </xf>
    <xf numFmtId="41" fontId="22" fillId="24" borderId="19" xfId="43" applyNumberFormat="1" applyFont="1" applyFill="1" applyBorder="1" applyAlignment="1">
      <alignment horizontal="center" vertical="center" wrapText="1"/>
    </xf>
    <xf numFmtId="41" fontId="22" fillId="24" borderId="11" xfId="43" applyNumberFormat="1" applyFont="1" applyFill="1" applyBorder="1" applyAlignment="1">
      <alignment horizontal="center" vertical="center" wrapText="1"/>
    </xf>
    <xf numFmtId="0" fontId="22" fillId="24" borderId="19" xfId="43" applyNumberFormat="1" applyFont="1" applyFill="1" applyBorder="1" applyAlignment="1">
      <alignment horizontal="center" vertical="center" wrapText="1" shrinkToFit="1"/>
    </xf>
    <xf numFmtId="0" fontId="22" fillId="24" borderId="11" xfId="43" applyNumberFormat="1" applyFont="1" applyFill="1" applyBorder="1" applyAlignment="1">
      <alignment horizontal="center" vertical="center" shrinkToFit="1"/>
    </xf>
    <xf numFmtId="0" fontId="20" fillId="0" borderId="20" xfId="43" applyFont="1" applyFill="1" applyBorder="1" applyAlignment="1">
      <alignment horizontal="center" vertical="center" wrapText="1"/>
    </xf>
    <xf numFmtId="0" fontId="20" fillId="0" borderId="11" xfId="43" applyFont="1" applyFill="1" applyBorder="1" applyAlignment="1">
      <alignment horizontal="center" vertical="center" wrapText="1"/>
    </xf>
    <xf numFmtId="0" fontId="20" fillId="0" borderId="19" xfId="43" applyFont="1" applyFill="1" applyBorder="1" applyAlignment="1">
      <alignment horizontal="center" vertical="center" wrapText="1"/>
    </xf>
    <xf numFmtId="0" fontId="22" fillId="21" borderId="21" xfId="43" applyNumberFormat="1" applyFont="1" applyFill="1" applyBorder="1" applyAlignment="1">
      <alignment horizontal="center" vertical="center"/>
    </xf>
    <xf numFmtId="0" fontId="22" fillId="21" borderId="22" xfId="43" applyNumberFormat="1" applyFont="1" applyFill="1" applyBorder="1" applyAlignment="1">
      <alignment horizontal="center" vertical="center"/>
    </xf>
    <xf numFmtId="0" fontId="22" fillId="21" borderId="23" xfId="43" applyNumberFormat="1" applyFont="1" applyFill="1" applyBorder="1" applyAlignment="1">
      <alignment horizontal="center" vertical="center"/>
    </xf>
    <xf numFmtId="0" fontId="22" fillId="0" borderId="24" xfId="43" applyNumberFormat="1" applyFont="1" applyFill="1" applyBorder="1" applyAlignment="1">
      <alignment horizontal="center" vertical="top"/>
    </xf>
    <xf numFmtId="0" fontId="22" fillId="0" borderId="25" xfId="43" applyNumberFormat="1" applyFont="1" applyFill="1" applyBorder="1" applyAlignment="1">
      <alignment horizontal="center" vertical="top"/>
    </xf>
    <xf numFmtId="0" fontId="22" fillId="0" borderId="26" xfId="43" applyNumberFormat="1" applyFont="1" applyFill="1" applyBorder="1" applyAlignment="1">
      <alignment horizontal="center" vertical="top"/>
    </xf>
    <xf numFmtId="0" fontId="25" fillId="0" borderId="19" xfId="43" applyFont="1" applyFill="1" applyBorder="1" applyAlignment="1">
      <alignment horizontal="center" vertical="center" wrapText="1" shrinkToFit="1"/>
    </xf>
    <xf numFmtId="0" fontId="25" fillId="0" borderId="11" xfId="43" applyFont="1" applyFill="1" applyBorder="1" applyAlignment="1">
      <alignment horizontal="center" vertical="center" wrapText="1" shrinkToFit="1"/>
    </xf>
    <xf numFmtId="0" fontId="22" fillId="21" borderId="17" xfId="43" applyNumberFormat="1" applyFont="1" applyFill="1" applyBorder="1" applyAlignment="1">
      <alignment horizontal="center" vertical="center"/>
    </xf>
    <xf numFmtId="0" fontId="22" fillId="21" borderId="15" xfId="43" applyNumberFormat="1" applyFont="1" applyFill="1" applyBorder="1" applyAlignment="1">
      <alignment horizontal="center" vertical="center"/>
    </xf>
    <xf numFmtId="0" fontId="22" fillId="21" borderId="18" xfId="43" applyNumberFormat="1" applyFont="1" applyFill="1" applyBorder="1" applyAlignment="1">
      <alignment horizontal="center" vertical="center"/>
    </xf>
  </cellXfs>
  <cellStyles count="44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_2월분양계획" xfId="32"/>
    <cellStyle name="연결된 셀" xfId="33"/>
    <cellStyle name="요약" xfId="34"/>
    <cellStyle name="입력" xfId="35"/>
    <cellStyle name="제목" xfId="36"/>
    <cellStyle name="제목 1" xfId="37"/>
    <cellStyle name="제목 2" xfId="38"/>
    <cellStyle name="제목 3" xfId="39"/>
    <cellStyle name="제목 4" xfId="40"/>
    <cellStyle name="좋음" xfId="41"/>
    <cellStyle name="출력" xfId="42"/>
    <cellStyle name="표준" xfId="0" builtinId="0"/>
    <cellStyle name="표준_2월분양계획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9"/>
  <sheetViews>
    <sheetView zoomScaleNormal="100" zoomScaleSheetLayoutView="75" workbookViewId="0">
      <pane ySplit="6" topLeftCell="A7" activePane="bottomLeft" state="frozen"/>
      <selection pane="bottomLeft" sqref="A1:F1"/>
    </sheetView>
  </sheetViews>
  <sheetFormatPr defaultColWidth="8.88671875" defaultRowHeight="13.5" x14ac:dyDescent="0.15"/>
  <cols>
    <col min="1" max="1" width="10.5546875" customWidth="1"/>
    <col min="2" max="2" width="14.109375" customWidth="1"/>
    <col min="3" max="6" width="14.5546875" customWidth="1"/>
  </cols>
  <sheetData>
    <row r="1" spans="1:7" s="1" customFormat="1" ht="31.5" customHeight="1" x14ac:dyDescent="0.15">
      <c r="A1" s="69" t="s">
        <v>47</v>
      </c>
      <c r="B1" s="69"/>
      <c r="C1" s="69"/>
      <c r="D1" s="69"/>
      <c r="E1" s="69"/>
      <c r="F1" s="69"/>
    </row>
    <row r="2" spans="1:7" s="1" customFormat="1" ht="19.5" customHeight="1" x14ac:dyDescent="0.15">
      <c r="A2" s="30"/>
      <c r="B2" s="30"/>
      <c r="C2" s="30"/>
      <c r="D2" s="30"/>
      <c r="E2" s="30"/>
      <c r="F2" s="30"/>
    </row>
    <row r="3" spans="1:7" s="1" customFormat="1" ht="18.75" customHeight="1" x14ac:dyDescent="0.15">
      <c r="A3" s="33" t="s">
        <v>0</v>
      </c>
      <c r="B3" s="33"/>
      <c r="C3" s="33"/>
      <c r="D3" s="33"/>
      <c r="E3" s="33"/>
      <c r="F3" s="33"/>
    </row>
    <row r="4" spans="1:7" s="1" customFormat="1" ht="8.25" customHeight="1" x14ac:dyDescent="0.15">
      <c r="A4" s="16"/>
      <c r="B4" s="16"/>
      <c r="C4" s="16"/>
      <c r="D4" s="16"/>
      <c r="E4" s="16"/>
      <c r="F4" s="16"/>
    </row>
    <row r="5" spans="1:7" s="2" customFormat="1" ht="31.5" customHeight="1" x14ac:dyDescent="0.15">
      <c r="A5" s="44" t="s">
        <v>8</v>
      </c>
      <c r="B5" s="22" t="s">
        <v>30</v>
      </c>
      <c r="C5" s="34" t="s">
        <v>5</v>
      </c>
      <c r="D5" s="34" t="s">
        <v>29</v>
      </c>
      <c r="E5" s="48" t="s">
        <v>2</v>
      </c>
      <c r="F5" s="35" t="s">
        <v>4</v>
      </c>
    </row>
    <row r="6" spans="1:7" s="2" customFormat="1" ht="31.5" customHeight="1" x14ac:dyDescent="0.15">
      <c r="A6" s="23" t="s">
        <v>28</v>
      </c>
      <c r="B6" s="24">
        <f>SUM(B8,B13)</f>
        <v>26306</v>
      </c>
      <c r="C6" s="24">
        <f t="shared" ref="C6:F6" si="0">SUM(C8,C13)</f>
        <v>5544</v>
      </c>
      <c r="D6" s="24">
        <f t="shared" si="0"/>
        <v>0</v>
      </c>
      <c r="E6" s="24">
        <f t="shared" si="0"/>
        <v>5889</v>
      </c>
      <c r="F6" s="24">
        <f t="shared" si="0"/>
        <v>14873</v>
      </c>
    </row>
    <row r="7" spans="1:7" s="2" customFormat="1" ht="13.5" customHeight="1" x14ac:dyDescent="0.15">
      <c r="A7" s="17"/>
      <c r="B7" s="18"/>
      <c r="C7" s="18"/>
      <c r="D7" s="18"/>
      <c r="E7" s="18"/>
      <c r="F7" s="32"/>
      <c r="G7" s="31"/>
    </row>
    <row r="8" spans="1:7" s="2" customFormat="1" ht="30.75" customHeight="1" x14ac:dyDescent="0.15">
      <c r="A8" s="21" t="s">
        <v>31</v>
      </c>
      <c r="B8" s="41">
        <f>SUM(B9:B11)</f>
        <v>9823</v>
      </c>
      <c r="C8" s="41">
        <f t="shared" ref="C8:F8" si="1">SUM(C9:C11)</f>
        <v>1262</v>
      </c>
      <c r="D8" s="41">
        <f t="shared" si="1"/>
        <v>0</v>
      </c>
      <c r="E8" s="41">
        <f t="shared" si="1"/>
        <v>3632</v>
      </c>
      <c r="F8" s="41">
        <f t="shared" si="1"/>
        <v>4929</v>
      </c>
      <c r="G8" s="3"/>
    </row>
    <row r="9" spans="1:7" s="2" customFormat="1" ht="30.75" customHeight="1" x14ac:dyDescent="0.15">
      <c r="A9" s="19" t="s">
        <v>27</v>
      </c>
      <c r="B9" s="36">
        <f>SUM(C9:F9)</f>
        <v>608</v>
      </c>
      <c r="C9" s="37">
        <v>0</v>
      </c>
      <c r="D9" s="37">
        <v>0</v>
      </c>
      <c r="E9" s="38">
        <v>608</v>
      </c>
      <c r="F9" s="37">
        <v>0</v>
      </c>
    </row>
    <row r="10" spans="1:7" s="2" customFormat="1" ht="30.75" customHeight="1" x14ac:dyDescent="0.15">
      <c r="A10" s="20" t="s">
        <v>26</v>
      </c>
      <c r="B10" s="36">
        <f t="shared" ref="B10:B27" si="2">SUM(C10:F10)</f>
        <v>3024</v>
      </c>
      <c r="C10" s="37">
        <v>0</v>
      </c>
      <c r="D10" s="37">
        <v>0</v>
      </c>
      <c r="E10" s="39">
        <f>2615+409</f>
        <v>3024</v>
      </c>
      <c r="F10" s="37">
        <v>0</v>
      </c>
    </row>
    <row r="11" spans="1:7" s="2" customFormat="1" ht="30.75" customHeight="1" x14ac:dyDescent="0.15">
      <c r="A11" s="20" t="s">
        <v>25</v>
      </c>
      <c r="B11" s="36">
        <f t="shared" si="2"/>
        <v>6191</v>
      </c>
      <c r="C11" s="37">
        <v>1262</v>
      </c>
      <c r="D11" s="40">
        <v>0</v>
      </c>
      <c r="E11" s="39">
        <v>0</v>
      </c>
      <c r="F11" s="40">
        <f>4808+121</f>
        <v>4929</v>
      </c>
    </row>
    <row r="12" spans="1:7" s="2" customFormat="1" ht="11.25" customHeight="1" x14ac:dyDescent="0.15">
      <c r="A12" s="17"/>
      <c r="B12" s="36"/>
      <c r="C12" s="18"/>
      <c r="D12" s="18"/>
      <c r="E12" s="18"/>
      <c r="F12" s="32"/>
      <c r="G12" s="31"/>
    </row>
    <row r="13" spans="1:7" s="2" customFormat="1" ht="30.75" customHeight="1" x14ac:dyDescent="0.15">
      <c r="A13" s="21" t="s">
        <v>6</v>
      </c>
      <c r="B13" s="41">
        <f>SUM(B14:B27)</f>
        <v>16483</v>
      </c>
      <c r="C13" s="41">
        <f t="shared" ref="C13:F13" si="3">SUM(C14:C27)</f>
        <v>4282</v>
      </c>
      <c r="D13" s="41">
        <f t="shared" si="3"/>
        <v>0</v>
      </c>
      <c r="E13" s="41">
        <f t="shared" si="3"/>
        <v>2257</v>
      </c>
      <c r="F13" s="41">
        <f t="shared" si="3"/>
        <v>9944</v>
      </c>
      <c r="G13" s="3"/>
    </row>
    <row r="14" spans="1:7" s="2" customFormat="1" ht="30.75" customHeight="1" x14ac:dyDescent="0.15">
      <c r="A14" s="19" t="s">
        <v>24</v>
      </c>
      <c r="B14" s="36">
        <f t="shared" si="2"/>
        <v>80</v>
      </c>
      <c r="C14" s="37">
        <v>0</v>
      </c>
      <c r="D14" s="37">
        <v>0</v>
      </c>
      <c r="E14" s="37">
        <v>0</v>
      </c>
      <c r="F14" s="37">
        <v>80</v>
      </c>
    </row>
    <row r="15" spans="1:7" s="2" customFormat="1" ht="30.75" customHeight="1" x14ac:dyDescent="0.15">
      <c r="A15" s="20" t="s">
        <v>23</v>
      </c>
      <c r="B15" s="36">
        <f t="shared" si="2"/>
        <v>0</v>
      </c>
      <c r="C15" s="37">
        <v>0</v>
      </c>
      <c r="D15" s="37">
        <v>0</v>
      </c>
      <c r="E15" s="37">
        <v>0</v>
      </c>
      <c r="F15" s="37">
        <v>0</v>
      </c>
    </row>
    <row r="16" spans="1:7" s="2" customFormat="1" ht="30.75" customHeight="1" x14ac:dyDescent="0.15">
      <c r="A16" s="20" t="s">
        <v>22</v>
      </c>
      <c r="B16" s="36">
        <f t="shared" si="2"/>
        <v>0</v>
      </c>
      <c r="C16" s="37">
        <v>0</v>
      </c>
      <c r="D16" s="37">
        <v>0</v>
      </c>
      <c r="E16" s="37">
        <v>0</v>
      </c>
      <c r="F16" s="37">
        <v>0</v>
      </c>
    </row>
    <row r="17" spans="1:6" s="2" customFormat="1" ht="30.75" customHeight="1" x14ac:dyDescent="0.15">
      <c r="A17" s="20" t="s">
        <v>21</v>
      </c>
      <c r="B17" s="36">
        <f t="shared" si="2"/>
        <v>1349</v>
      </c>
      <c r="C17" s="37">
        <v>0</v>
      </c>
      <c r="D17" s="37">
        <v>0</v>
      </c>
      <c r="E17" s="37">
        <v>0</v>
      </c>
      <c r="F17" s="37">
        <v>1349</v>
      </c>
    </row>
    <row r="18" spans="1:6" s="2" customFormat="1" ht="30.75" customHeight="1" x14ac:dyDescent="0.15">
      <c r="A18" s="20" t="s">
        <v>20</v>
      </c>
      <c r="B18" s="36">
        <f t="shared" si="2"/>
        <v>607</v>
      </c>
      <c r="C18" s="37">
        <v>0</v>
      </c>
      <c r="D18" s="37">
        <v>0</v>
      </c>
      <c r="E18" s="37">
        <v>0</v>
      </c>
      <c r="F18" s="37">
        <v>607</v>
      </c>
    </row>
    <row r="19" spans="1:6" s="2" customFormat="1" ht="30.75" customHeight="1" x14ac:dyDescent="0.15">
      <c r="A19" s="20" t="s">
        <v>9</v>
      </c>
      <c r="B19" s="36">
        <f t="shared" si="2"/>
        <v>0</v>
      </c>
      <c r="C19" s="37">
        <v>0</v>
      </c>
      <c r="D19" s="37">
        <v>0</v>
      </c>
      <c r="E19" s="37">
        <v>0</v>
      </c>
      <c r="F19" s="37">
        <v>0</v>
      </c>
    </row>
    <row r="20" spans="1:6" s="2" customFormat="1" ht="30.75" customHeight="1" x14ac:dyDescent="0.15">
      <c r="A20" s="20" t="s">
        <v>19</v>
      </c>
      <c r="B20" s="36">
        <f t="shared" si="2"/>
        <v>2736</v>
      </c>
      <c r="C20" s="37">
        <v>997</v>
      </c>
      <c r="D20" s="37">
        <v>0</v>
      </c>
      <c r="E20" s="37">
        <v>1167</v>
      </c>
      <c r="F20" s="37">
        <v>572</v>
      </c>
    </row>
    <row r="21" spans="1:6" s="2" customFormat="1" ht="30.75" customHeight="1" x14ac:dyDescent="0.15">
      <c r="A21" s="20" t="s">
        <v>18</v>
      </c>
      <c r="B21" s="36">
        <f t="shared" si="2"/>
        <v>1003</v>
      </c>
      <c r="C21" s="37">
        <v>0</v>
      </c>
      <c r="D21" s="37">
        <v>0</v>
      </c>
      <c r="E21" s="37">
        <v>334</v>
      </c>
      <c r="F21" s="37">
        <v>669</v>
      </c>
    </row>
    <row r="22" spans="1:6" s="2" customFormat="1" ht="30.75" customHeight="1" x14ac:dyDescent="0.15">
      <c r="A22" s="20" t="s">
        <v>17</v>
      </c>
      <c r="B22" s="36">
        <f t="shared" si="2"/>
        <v>2066</v>
      </c>
      <c r="C22" s="37">
        <v>0</v>
      </c>
      <c r="D22" s="37">
        <v>0</v>
      </c>
      <c r="E22" s="37">
        <v>0</v>
      </c>
      <c r="F22" s="42">
        <v>2066</v>
      </c>
    </row>
    <row r="23" spans="1:6" s="2" customFormat="1" ht="30.75" customHeight="1" x14ac:dyDescent="0.15">
      <c r="A23" s="20" t="s">
        <v>16</v>
      </c>
      <c r="B23" s="36">
        <f t="shared" si="2"/>
        <v>873</v>
      </c>
      <c r="C23" s="37">
        <v>873</v>
      </c>
      <c r="D23" s="37">
        <v>0</v>
      </c>
      <c r="E23" s="37">
        <v>0</v>
      </c>
      <c r="F23" s="42">
        <v>0</v>
      </c>
    </row>
    <row r="24" spans="1:6" s="2" customFormat="1" ht="30.75" customHeight="1" x14ac:dyDescent="0.15">
      <c r="A24" s="20" t="s">
        <v>15</v>
      </c>
      <c r="B24" s="36">
        <f t="shared" si="2"/>
        <v>2049</v>
      </c>
      <c r="C24" s="37">
        <v>1057</v>
      </c>
      <c r="D24" s="37">
        <v>0</v>
      </c>
      <c r="E24" s="37">
        <v>0</v>
      </c>
      <c r="F24" s="42">
        <v>992</v>
      </c>
    </row>
    <row r="25" spans="1:6" s="2" customFormat="1" ht="30.75" customHeight="1" x14ac:dyDescent="0.15">
      <c r="A25" s="20" t="s">
        <v>14</v>
      </c>
      <c r="B25" s="36">
        <f t="shared" si="2"/>
        <v>3397</v>
      </c>
      <c r="C25" s="37">
        <v>678</v>
      </c>
      <c r="D25" s="37">
        <v>0</v>
      </c>
      <c r="E25" s="37">
        <v>756</v>
      </c>
      <c r="F25" s="42">
        <v>1963</v>
      </c>
    </row>
    <row r="26" spans="1:6" s="2" customFormat="1" ht="30.75" customHeight="1" x14ac:dyDescent="0.15">
      <c r="A26" s="20" t="s">
        <v>13</v>
      </c>
      <c r="B26" s="36">
        <f t="shared" si="2"/>
        <v>2189</v>
      </c>
      <c r="C26" s="37">
        <v>677</v>
      </c>
      <c r="D26" s="37">
        <v>0</v>
      </c>
      <c r="E26" s="37">
        <v>0</v>
      </c>
      <c r="F26" s="42">
        <v>1512</v>
      </c>
    </row>
    <row r="27" spans="1:6" s="2" customFormat="1" ht="30.75" customHeight="1" x14ac:dyDescent="0.15">
      <c r="A27" s="20" t="s">
        <v>12</v>
      </c>
      <c r="B27" s="36">
        <f t="shared" si="2"/>
        <v>134</v>
      </c>
      <c r="C27" s="37">
        <v>0</v>
      </c>
      <c r="D27" s="37">
        <v>0</v>
      </c>
      <c r="E27" s="37">
        <v>0</v>
      </c>
      <c r="F27" s="42">
        <v>134</v>
      </c>
    </row>
    <row r="28" spans="1:6" ht="15.75" customHeight="1" x14ac:dyDescent="0.15"/>
    <row r="29" spans="1:6" ht="18.75" customHeight="1" x14ac:dyDescent="0.15">
      <c r="A29" s="43" t="s">
        <v>3</v>
      </c>
    </row>
  </sheetData>
  <mergeCells count="1">
    <mergeCell ref="A1:F1"/>
  </mergeCells>
  <phoneticPr fontId="27" type="noConversion"/>
  <printOptions horizontalCentered="1"/>
  <pageMargins left="0.39361110329627991" right="0.39361110329627991" top="0.51180553436279297" bottom="0.59041666984558105" header="0.51180553436279297" footer="0.51180553436279297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L163"/>
  <sheetViews>
    <sheetView tabSelected="1" view="pageBreakPreview" zoomScaleNormal="85" zoomScaleSheetLayoutView="100" workbookViewId="0">
      <pane ySplit="7" topLeftCell="A8" activePane="bottomLeft" state="frozen"/>
      <selection pane="bottomLeft" sqref="A1:K1"/>
    </sheetView>
  </sheetViews>
  <sheetFormatPr defaultColWidth="8.88671875" defaultRowHeight="13.5" x14ac:dyDescent="0.15"/>
  <cols>
    <col min="1" max="1" width="3.88671875" style="68" customWidth="1"/>
    <col min="2" max="2" width="14.6640625" style="6" customWidth="1"/>
    <col min="3" max="3" width="5.88671875" style="7" customWidth="1"/>
    <col min="4" max="4" width="35.5546875" style="8" customWidth="1"/>
    <col min="5" max="5" width="7.5546875" style="9" customWidth="1"/>
    <col min="6" max="9" width="8.88671875" style="10" customWidth="1"/>
    <col min="10" max="10" width="13" style="11" customWidth="1"/>
    <col min="11" max="11" width="11.21875" style="12" customWidth="1"/>
    <col min="12" max="14" width="7.77734375" style="5" customWidth="1"/>
    <col min="15" max="16384" width="8.88671875" style="5"/>
  </cols>
  <sheetData>
    <row r="1" spans="1:12" s="4" customFormat="1" ht="41.25" customHeight="1" x14ac:dyDescent="0.15">
      <c r="A1" s="91" t="s">
        <v>46</v>
      </c>
      <c r="B1" s="91"/>
      <c r="C1" s="91"/>
      <c r="D1" s="91"/>
      <c r="E1" s="91"/>
      <c r="F1" s="91"/>
      <c r="G1" s="91"/>
      <c r="H1" s="91"/>
      <c r="I1" s="91"/>
      <c r="J1" s="91"/>
      <c r="K1" s="91"/>
    </row>
    <row r="2" spans="1:12" s="4" customFormat="1" ht="24.75" customHeight="1" x14ac:dyDescent="0.15">
      <c r="A2" s="56"/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12" s="13" customFormat="1" ht="18.75" customHeight="1" x14ac:dyDescent="0.15">
      <c r="A3" s="92" t="s">
        <v>1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14"/>
    </row>
    <row r="4" spans="1:12" s="13" customFormat="1" ht="3.75" customHeight="1" x14ac:dyDescent="0.15">
      <c r="A4" s="67"/>
      <c r="B4" s="50"/>
      <c r="C4" s="50"/>
      <c r="D4" s="50"/>
      <c r="E4" s="50"/>
      <c r="F4" s="29"/>
      <c r="G4" s="29"/>
      <c r="H4" s="29"/>
      <c r="I4" s="29"/>
      <c r="J4" s="50"/>
      <c r="K4" s="50"/>
      <c r="L4" s="14"/>
    </row>
    <row r="5" spans="1:12" s="15" customFormat="1" ht="21" customHeight="1" x14ac:dyDescent="0.15">
      <c r="A5" s="93" t="s">
        <v>34</v>
      </c>
      <c r="B5" s="95" t="s">
        <v>37</v>
      </c>
      <c r="C5" s="95" t="s">
        <v>39</v>
      </c>
      <c r="D5" s="95" t="s">
        <v>41</v>
      </c>
      <c r="E5" s="97" t="s">
        <v>40</v>
      </c>
      <c r="F5" s="99" t="s">
        <v>33</v>
      </c>
      <c r="G5" s="100"/>
      <c r="H5" s="100"/>
      <c r="I5" s="101"/>
      <c r="J5" s="102" t="s">
        <v>32</v>
      </c>
      <c r="K5" s="104" t="s">
        <v>10</v>
      </c>
    </row>
    <row r="6" spans="1:12" s="15" customFormat="1" ht="21" customHeight="1" x14ac:dyDescent="0.15">
      <c r="A6" s="94"/>
      <c r="B6" s="96"/>
      <c r="C6" s="96"/>
      <c r="D6" s="96"/>
      <c r="E6" s="98"/>
      <c r="F6" s="25" t="s">
        <v>35</v>
      </c>
      <c r="G6" s="25" t="s">
        <v>38</v>
      </c>
      <c r="H6" s="25" t="s">
        <v>36</v>
      </c>
      <c r="I6" s="25" t="s">
        <v>29</v>
      </c>
      <c r="J6" s="103"/>
      <c r="K6" s="105"/>
    </row>
    <row r="7" spans="1:12" s="47" customFormat="1" ht="21" customHeight="1" x14ac:dyDescent="0.15">
      <c r="A7" s="82" t="s">
        <v>11</v>
      </c>
      <c r="B7" s="83"/>
      <c r="C7" s="83"/>
      <c r="D7" s="84"/>
      <c r="E7" s="26"/>
      <c r="F7" s="27">
        <f>SUM(F13,F30,F71,F74,F77,F82,F97,F104,F112,F116,F125,F146,F159,F163)</f>
        <v>26306</v>
      </c>
      <c r="G7" s="27">
        <f t="shared" ref="G7:I7" si="0">SUM(G13,G30,G71,G74,G77,G82,G97,G104,G112,G116,G125,G146,G159,G163)</f>
        <v>22104</v>
      </c>
      <c r="H7" s="27">
        <f t="shared" si="0"/>
        <v>3782</v>
      </c>
      <c r="I7" s="27">
        <f t="shared" si="0"/>
        <v>420</v>
      </c>
      <c r="J7" s="27"/>
      <c r="K7" s="28"/>
    </row>
    <row r="8" spans="1:12" x14ac:dyDescent="0.15">
      <c r="A8" s="112" t="s">
        <v>27</v>
      </c>
      <c r="B8" s="85" t="s">
        <v>137</v>
      </c>
      <c r="C8" s="85" t="s">
        <v>138</v>
      </c>
      <c r="D8" s="87" t="s">
        <v>139</v>
      </c>
      <c r="E8" s="51">
        <v>45</v>
      </c>
      <c r="F8" s="52">
        <f>SUM(G8:I8)</f>
        <v>187</v>
      </c>
      <c r="G8" s="53">
        <v>0</v>
      </c>
      <c r="H8" s="53">
        <v>5</v>
      </c>
      <c r="I8" s="53">
        <v>182</v>
      </c>
      <c r="J8" s="87" t="s">
        <v>133</v>
      </c>
      <c r="K8" s="88"/>
    </row>
    <row r="9" spans="1:12" x14ac:dyDescent="0.15">
      <c r="A9" s="113"/>
      <c r="B9" s="85"/>
      <c r="C9" s="85"/>
      <c r="D9" s="85"/>
      <c r="E9" s="51">
        <v>50</v>
      </c>
      <c r="F9" s="52">
        <f t="shared" ref="F9:F11" si="1">SUM(G9:I9)</f>
        <v>18</v>
      </c>
      <c r="G9" s="53">
        <v>0</v>
      </c>
      <c r="H9" s="53">
        <v>18</v>
      </c>
      <c r="I9" s="53">
        <v>0</v>
      </c>
      <c r="J9" s="85"/>
      <c r="K9" s="89"/>
    </row>
    <row r="10" spans="1:12" x14ac:dyDescent="0.15">
      <c r="A10" s="113"/>
      <c r="B10" s="85"/>
      <c r="C10" s="85"/>
      <c r="D10" s="85"/>
      <c r="E10" s="51">
        <v>59</v>
      </c>
      <c r="F10" s="52">
        <f t="shared" si="1"/>
        <v>236</v>
      </c>
      <c r="G10" s="53">
        <v>0</v>
      </c>
      <c r="H10" s="53">
        <v>236</v>
      </c>
      <c r="I10" s="53">
        <v>0</v>
      </c>
      <c r="J10" s="85"/>
      <c r="K10" s="89"/>
    </row>
    <row r="11" spans="1:12" x14ac:dyDescent="0.15">
      <c r="A11" s="113"/>
      <c r="B11" s="85"/>
      <c r="C11" s="85"/>
      <c r="D11" s="85"/>
      <c r="E11" s="51">
        <v>84</v>
      </c>
      <c r="F11" s="52">
        <f t="shared" si="1"/>
        <v>167</v>
      </c>
      <c r="G11" s="53">
        <v>0</v>
      </c>
      <c r="H11" s="53">
        <v>167</v>
      </c>
      <c r="I11" s="53">
        <v>0</v>
      </c>
      <c r="J11" s="85"/>
      <c r="K11" s="89"/>
    </row>
    <row r="12" spans="1:12" x14ac:dyDescent="0.15">
      <c r="A12" s="114"/>
      <c r="B12" s="86"/>
      <c r="C12" s="86"/>
      <c r="D12" s="86"/>
      <c r="E12" s="54" t="s">
        <v>7</v>
      </c>
      <c r="F12" s="53">
        <f>SUM(F8:F11)</f>
        <v>608</v>
      </c>
      <c r="G12" s="53">
        <f>SUM(G8:G11)</f>
        <v>0</v>
      </c>
      <c r="H12" s="53">
        <f>SUM(H8:H11)</f>
        <v>426</v>
      </c>
      <c r="I12" s="53">
        <f>SUM(I8:I11)</f>
        <v>182</v>
      </c>
      <c r="J12" s="86"/>
      <c r="K12" s="90"/>
    </row>
    <row r="13" spans="1:12" s="66" customFormat="1" x14ac:dyDescent="0.15">
      <c r="A13" s="109" t="s">
        <v>28</v>
      </c>
      <c r="B13" s="110"/>
      <c r="C13" s="110"/>
      <c r="D13" s="111"/>
      <c r="E13" s="65"/>
      <c r="F13" s="46">
        <f>SUM(F12)</f>
        <v>608</v>
      </c>
      <c r="G13" s="46">
        <f t="shared" ref="G13:I13" si="2">SUM(G12)</f>
        <v>0</v>
      </c>
      <c r="H13" s="46">
        <f t="shared" si="2"/>
        <v>426</v>
      </c>
      <c r="I13" s="46">
        <f t="shared" si="2"/>
        <v>182</v>
      </c>
      <c r="J13" s="46"/>
      <c r="K13" s="45"/>
    </row>
    <row r="14" spans="1:12" x14ac:dyDescent="0.15">
      <c r="A14" s="112" t="s">
        <v>178</v>
      </c>
      <c r="B14" s="85" t="s">
        <v>148</v>
      </c>
      <c r="C14" s="85" t="s">
        <v>149</v>
      </c>
      <c r="D14" s="87" t="s">
        <v>150</v>
      </c>
      <c r="E14" s="51">
        <v>39</v>
      </c>
      <c r="F14" s="52">
        <f>SUM(G14:I14)</f>
        <v>60</v>
      </c>
      <c r="G14" s="53">
        <v>0</v>
      </c>
      <c r="H14" s="53">
        <v>0</v>
      </c>
      <c r="I14" s="53">
        <v>60</v>
      </c>
      <c r="J14" s="87" t="s">
        <v>151</v>
      </c>
      <c r="K14" s="88"/>
    </row>
    <row r="15" spans="1:12" x14ac:dyDescent="0.15">
      <c r="A15" s="113"/>
      <c r="B15" s="85"/>
      <c r="C15" s="85"/>
      <c r="D15" s="85"/>
      <c r="E15" s="51">
        <v>59</v>
      </c>
      <c r="F15" s="52">
        <f>SUM(G15:I15)</f>
        <v>709</v>
      </c>
      <c r="G15" s="53">
        <v>301</v>
      </c>
      <c r="H15" s="53">
        <v>408</v>
      </c>
      <c r="I15" s="53">
        <v>0</v>
      </c>
      <c r="J15" s="85"/>
      <c r="K15" s="89"/>
    </row>
    <row r="16" spans="1:12" x14ac:dyDescent="0.15">
      <c r="A16" s="113"/>
      <c r="B16" s="85"/>
      <c r="C16" s="85"/>
      <c r="D16" s="85"/>
      <c r="E16" s="51">
        <v>74</v>
      </c>
      <c r="F16" s="52">
        <f t="shared" ref="F16:F17" si="3">SUM(G16:I16)</f>
        <v>134</v>
      </c>
      <c r="G16" s="53">
        <v>33</v>
      </c>
      <c r="H16" s="53">
        <v>101</v>
      </c>
      <c r="I16" s="53">
        <v>0</v>
      </c>
      <c r="J16" s="85"/>
      <c r="K16" s="89"/>
    </row>
    <row r="17" spans="1:11" x14ac:dyDescent="0.15">
      <c r="A17" s="113"/>
      <c r="B17" s="85"/>
      <c r="C17" s="85"/>
      <c r="D17" s="85"/>
      <c r="E17" s="51">
        <v>84</v>
      </c>
      <c r="F17" s="52">
        <f t="shared" si="3"/>
        <v>212</v>
      </c>
      <c r="G17" s="53">
        <v>100</v>
      </c>
      <c r="H17" s="53">
        <v>112</v>
      </c>
      <c r="I17" s="53">
        <v>0</v>
      </c>
      <c r="J17" s="85"/>
      <c r="K17" s="89"/>
    </row>
    <row r="18" spans="1:11" x14ac:dyDescent="0.15">
      <c r="A18" s="113"/>
      <c r="B18" s="86"/>
      <c r="C18" s="86"/>
      <c r="D18" s="86"/>
      <c r="E18" s="54" t="s">
        <v>7</v>
      </c>
      <c r="F18" s="53">
        <f>SUM(F14:F17)</f>
        <v>1115</v>
      </c>
      <c r="G18" s="53">
        <f>SUM(G14:G17)</f>
        <v>434</v>
      </c>
      <c r="H18" s="53">
        <f>SUM(H14:H17)</f>
        <v>621</v>
      </c>
      <c r="I18" s="53">
        <f>SUM(I14:I17)</f>
        <v>60</v>
      </c>
      <c r="J18" s="86"/>
      <c r="K18" s="90"/>
    </row>
    <row r="19" spans="1:11" x14ac:dyDescent="0.15">
      <c r="A19" s="113"/>
      <c r="B19" s="85" t="s">
        <v>60</v>
      </c>
      <c r="C19" s="85" t="s">
        <v>61</v>
      </c>
      <c r="D19" s="87" t="s">
        <v>62</v>
      </c>
      <c r="E19" s="51">
        <v>59</v>
      </c>
      <c r="F19" s="52">
        <f>SUM(G19:I19)</f>
        <v>91</v>
      </c>
      <c r="G19" s="53">
        <v>26</v>
      </c>
      <c r="H19" s="53">
        <v>65</v>
      </c>
      <c r="I19" s="53">
        <v>0</v>
      </c>
      <c r="J19" s="87" t="s">
        <v>63</v>
      </c>
      <c r="K19" s="88"/>
    </row>
    <row r="20" spans="1:11" x14ac:dyDescent="0.15">
      <c r="A20" s="113"/>
      <c r="B20" s="85"/>
      <c r="C20" s="85"/>
      <c r="D20" s="85"/>
      <c r="E20" s="51">
        <v>74</v>
      </c>
      <c r="F20" s="52">
        <f t="shared" ref="F20" si="4">SUM(G20:I20)</f>
        <v>158</v>
      </c>
      <c r="G20" s="53">
        <v>91</v>
      </c>
      <c r="H20" s="53">
        <v>67</v>
      </c>
      <c r="I20" s="53">
        <v>0</v>
      </c>
      <c r="J20" s="85"/>
      <c r="K20" s="89"/>
    </row>
    <row r="21" spans="1:11" x14ac:dyDescent="0.15">
      <c r="A21" s="113"/>
      <c r="B21" s="86"/>
      <c r="C21" s="86"/>
      <c r="D21" s="86"/>
      <c r="E21" s="54" t="s">
        <v>7</v>
      </c>
      <c r="F21" s="53">
        <f>SUM(F19:F20)</f>
        <v>249</v>
      </c>
      <c r="G21" s="53">
        <f>SUM(G19:G20)</f>
        <v>117</v>
      </c>
      <c r="H21" s="53">
        <f>SUM(H19:H20)</f>
        <v>132</v>
      </c>
      <c r="I21" s="53">
        <f>SUM(I19:I20)</f>
        <v>0</v>
      </c>
      <c r="J21" s="86"/>
      <c r="K21" s="90"/>
    </row>
    <row r="22" spans="1:11" ht="15" customHeight="1" x14ac:dyDescent="0.15">
      <c r="A22" s="113"/>
      <c r="B22" s="85" t="s">
        <v>164</v>
      </c>
      <c r="C22" s="85" t="s">
        <v>165</v>
      </c>
      <c r="D22" s="87" t="s">
        <v>166</v>
      </c>
      <c r="E22" s="51">
        <v>39</v>
      </c>
      <c r="F22" s="52">
        <f>SUM(G22:I22)</f>
        <v>76</v>
      </c>
      <c r="G22" s="53">
        <v>0</v>
      </c>
      <c r="H22" s="53">
        <v>0</v>
      </c>
      <c r="I22" s="53">
        <v>76</v>
      </c>
      <c r="J22" s="87" t="s">
        <v>167</v>
      </c>
      <c r="K22" s="88" t="s">
        <v>168</v>
      </c>
    </row>
    <row r="23" spans="1:11" ht="15" customHeight="1" x14ac:dyDescent="0.15">
      <c r="A23" s="113"/>
      <c r="B23" s="85"/>
      <c r="C23" s="85"/>
      <c r="D23" s="85"/>
      <c r="E23" s="51">
        <v>49</v>
      </c>
      <c r="F23" s="52">
        <f t="shared" ref="F23:F26" si="5">SUM(G23:I23)</f>
        <v>112</v>
      </c>
      <c r="G23" s="53">
        <v>95</v>
      </c>
      <c r="H23" s="53">
        <v>17</v>
      </c>
      <c r="I23" s="53">
        <v>0</v>
      </c>
      <c r="J23" s="85"/>
      <c r="K23" s="89"/>
    </row>
    <row r="24" spans="1:11" ht="15" customHeight="1" x14ac:dyDescent="0.15">
      <c r="A24" s="113"/>
      <c r="B24" s="85"/>
      <c r="C24" s="85"/>
      <c r="D24" s="85"/>
      <c r="E24" s="51">
        <v>59</v>
      </c>
      <c r="F24" s="52">
        <f t="shared" si="5"/>
        <v>858</v>
      </c>
      <c r="G24" s="53">
        <v>362</v>
      </c>
      <c r="H24" s="53">
        <v>496</v>
      </c>
      <c r="I24" s="53">
        <v>0</v>
      </c>
      <c r="J24" s="85"/>
      <c r="K24" s="89"/>
    </row>
    <row r="25" spans="1:11" ht="15" customHeight="1" x14ac:dyDescent="0.15">
      <c r="A25" s="113"/>
      <c r="B25" s="85"/>
      <c r="C25" s="85"/>
      <c r="D25" s="85"/>
      <c r="E25" s="51">
        <v>74</v>
      </c>
      <c r="F25" s="52">
        <f t="shared" si="5"/>
        <v>176</v>
      </c>
      <c r="G25" s="53">
        <v>0</v>
      </c>
      <c r="H25" s="53">
        <v>176</v>
      </c>
      <c r="I25" s="53">
        <v>0</v>
      </c>
      <c r="J25" s="85"/>
      <c r="K25" s="89"/>
    </row>
    <row r="26" spans="1:11" ht="15" customHeight="1" x14ac:dyDescent="0.15">
      <c r="A26" s="113"/>
      <c r="B26" s="85"/>
      <c r="C26" s="85"/>
      <c r="D26" s="85"/>
      <c r="E26" s="51">
        <v>84</v>
      </c>
      <c r="F26" s="52">
        <f t="shared" si="5"/>
        <v>278</v>
      </c>
      <c r="G26" s="53">
        <v>0</v>
      </c>
      <c r="H26" s="53">
        <v>278</v>
      </c>
      <c r="I26" s="53">
        <v>0</v>
      </c>
      <c r="J26" s="85"/>
      <c r="K26" s="89"/>
    </row>
    <row r="27" spans="1:11" ht="15" customHeight="1" x14ac:dyDescent="0.15">
      <c r="A27" s="113"/>
      <c r="B27" s="86"/>
      <c r="C27" s="86"/>
      <c r="D27" s="86"/>
      <c r="E27" s="54" t="s">
        <v>7</v>
      </c>
      <c r="F27" s="53">
        <f>SUM(F22:F26)</f>
        <v>1500</v>
      </c>
      <c r="G27" s="53">
        <f>SUM(G22:G26)</f>
        <v>457</v>
      </c>
      <c r="H27" s="53">
        <f>SUM(H22:H26)</f>
        <v>967</v>
      </c>
      <c r="I27" s="53">
        <f>SUM(I22:I26)</f>
        <v>76</v>
      </c>
      <c r="J27" s="86"/>
      <c r="K27" s="90"/>
    </row>
    <row r="28" spans="1:11" ht="15.95" customHeight="1" x14ac:dyDescent="0.15">
      <c r="A28" s="113"/>
      <c r="B28" s="85" t="s">
        <v>66</v>
      </c>
      <c r="C28" s="85" t="s">
        <v>67</v>
      </c>
      <c r="D28" s="87" t="s">
        <v>68</v>
      </c>
      <c r="E28" s="51">
        <v>59</v>
      </c>
      <c r="F28" s="52">
        <f>SUM(G28:I28)</f>
        <v>160</v>
      </c>
      <c r="G28" s="53">
        <f>58+30</f>
        <v>88</v>
      </c>
      <c r="H28" s="53">
        <v>72</v>
      </c>
      <c r="I28" s="53">
        <v>0</v>
      </c>
      <c r="J28" s="87" t="s">
        <v>69</v>
      </c>
      <c r="K28" s="88"/>
    </row>
    <row r="29" spans="1:11" ht="15.95" customHeight="1" x14ac:dyDescent="0.15">
      <c r="A29" s="114"/>
      <c r="B29" s="86"/>
      <c r="C29" s="86"/>
      <c r="D29" s="86"/>
      <c r="E29" s="54" t="s">
        <v>7</v>
      </c>
      <c r="F29" s="53">
        <f>SUM(F28:F28)</f>
        <v>160</v>
      </c>
      <c r="G29" s="53">
        <f>SUM(G28:G28)</f>
        <v>88</v>
      </c>
      <c r="H29" s="53">
        <f>SUM(H28:H28)</f>
        <v>72</v>
      </c>
      <c r="I29" s="53">
        <f>SUM(I28:I28)</f>
        <v>0</v>
      </c>
      <c r="J29" s="86"/>
      <c r="K29" s="90"/>
    </row>
    <row r="30" spans="1:11" s="66" customFormat="1" x14ac:dyDescent="0.15">
      <c r="A30" s="117" t="s">
        <v>28</v>
      </c>
      <c r="B30" s="118"/>
      <c r="C30" s="118"/>
      <c r="D30" s="119"/>
      <c r="E30" s="65"/>
      <c r="F30" s="46">
        <f>SUM(F18,F21,F27,F29)</f>
        <v>3024</v>
      </c>
      <c r="G30" s="46">
        <f t="shared" ref="G30:I30" si="6">SUM(G18,G21,G27,G29)</f>
        <v>1096</v>
      </c>
      <c r="H30" s="46">
        <f t="shared" si="6"/>
        <v>1792</v>
      </c>
      <c r="I30" s="46">
        <f t="shared" si="6"/>
        <v>136</v>
      </c>
      <c r="J30" s="46"/>
      <c r="K30" s="45"/>
    </row>
    <row r="31" spans="1:11" s="55" customFormat="1" ht="15" customHeight="1" x14ac:dyDescent="0.15">
      <c r="A31" s="112" t="s">
        <v>25</v>
      </c>
      <c r="B31" s="106" t="s">
        <v>60</v>
      </c>
      <c r="C31" s="106" t="s">
        <v>49</v>
      </c>
      <c r="D31" s="108" t="s">
        <v>64</v>
      </c>
      <c r="E31" s="51">
        <v>59</v>
      </c>
      <c r="F31" s="52">
        <f>SUM(G31:I31)</f>
        <v>138</v>
      </c>
      <c r="G31" s="53">
        <f>92+46</f>
        <v>138</v>
      </c>
      <c r="H31" s="53">
        <v>0</v>
      </c>
      <c r="I31" s="53">
        <v>0</v>
      </c>
      <c r="J31" s="108" t="s">
        <v>65</v>
      </c>
      <c r="K31" s="115"/>
    </row>
    <row r="32" spans="1:11" s="55" customFormat="1" ht="15" customHeight="1" x14ac:dyDescent="0.15">
      <c r="A32" s="113"/>
      <c r="B32" s="107"/>
      <c r="C32" s="107"/>
      <c r="D32" s="107"/>
      <c r="E32" s="54" t="s">
        <v>7</v>
      </c>
      <c r="F32" s="53">
        <f>SUM(F31:F31)</f>
        <v>138</v>
      </c>
      <c r="G32" s="53">
        <f>SUM(G31:G31)</f>
        <v>138</v>
      </c>
      <c r="H32" s="53">
        <f>SUM(H31:H31)</f>
        <v>0</v>
      </c>
      <c r="I32" s="53">
        <f>SUM(I31:I31)</f>
        <v>0</v>
      </c>
      <c r="J32" s="107"/>
      <c r="K32" s="116"/>
    </row>
    <row r="33" spans="1:11" ht="15.95" customHeight="1" x14ac:dyDescent="0.15">
      <c r="A33" s="113"/>
      <c r="B33" s="85" t="s">
        <v>88</v>
      </c>
      <c r="C33" s="85" t="s">
        <v>89</v>
      </c>
      <c r="D33" s="87" t="s">
        <v>90</v>
      </c>
      <c r="E33" s="51">
        <v>50</v>
      </c>
      <c r="F33" s="52">
        <f>SUM(G33:I33)</f>
        <v>14</v>
      </c>
      <c r="G33" s="53">
        <v>14</v>
      </c>
      <c r="H33" s="53">
        <v>0</v>
      </c>
      <c r="I33" s="53">
        <v>0</v>
      </c>
      <c r="J33" s="87" t="s">
        <v>91</v>
      </c>
      <c r="K33" s="88"/>
    </row>
    <row r="34" spans="1:11" ht="15.95" customHeight="1" x14ac:dyDescent="0.15">
      <c r="A34" s="113"/>
      <c r="B34" s="85"/>
      <c r="C34" s="85"/>
      <c r="D34" s="85"/>
      <c r="E34" s="51">
        <v>60</v>
      </c>
      <c r="F34" s="52">
        <f t="shared" ref="F34:F39" si="7">SUM(G34:I34)</f>
        <v>14</v>
      </c>
      <c r="G34" s="53">
        <v>12</v>
      </c>
      <c r="H34" s="53">
        <v>1</v>
      </c>
      <c r="I34" s="53">
        <v>1</v>
      </c>
      <c r="J34" s="85"/>
      <c r="K34" s="89"/>
    </row>
    <row r="35" spans="1:11" ht="15.95" customHeight="1" x14ac:dyDescent="0.15">
      <c r="A35" s="113"/>
      <c r="B35" s="85"/>
      <c r="C35" s="85"/>
      <c r="D35" s="85"/>
      <c r="E35" s="51">
        <v>63</v>
      </c>
      <c r="F35" s="52">
        <f t="shared" si="7"/>
        <v>14</v>
      </c>
      <c r="G35" s="53">
        <v>11</v>
      </c>
      <c r="H35" s="53">
        <v>3</v>
      </c>
      <c r="I35" s="53">
        <v>0</v>
      </c>
      <c r="J35" s="85"/>
      <c r="K35" s="89"/>
    </row>
    <row r="36" spans="1:11" ht="15.95" customHeight="1" x14ac:dyDescent="0.15">
      <c r="A36" s="113"/>
      <c r="B36" s="85"/>
      <c r="C36" s="85"/>
      <c r="D36" s="85"/>
      <c r="E36" s="51">
        <v>65</v>
      </c>
      <c r="F36" s="52">
        <f t="shared" si="7"/>
        <v>16</v>
      </c>
      <c r="G36" s="53">
        <v>13</v>
      </c>
      <c r="H36" s="53">
        <v>3</v>
      </c>
      <c r="I36" s="53">
        <v>0</v>
      </c>
      <c r="J36" s="85"/>
      <c r="K36" s="89"/>
    </row>
    <row r="37" spans="1:11" ht="15.95" customHeight="1" x14ac:dyDescent="0.15">
      <c r="A37" s="113"/>
      <c r="B37" s="85"/>
      <c r="C37" s="85"/>
      <c r="D37" s="85"/>
      <c r="E37" s="51">
        <v>70</v>
      </c>
      <c r="F37" s="52">
        <f t="shared" si="7"/>
        <v>15</v>
      </c>
      <c r="G37" s="53">
        <v>8</v>
      </c>
      <c r="H37" s="53">
        <v>6</v>
      </c>
      <c r="I37" s="53">
        <v>1</v>
      </c>
      <c r="J37" s="85"/>
      <c r="K37" s="89"/>
    </row>
    <row r="38" spans="1:11" ht="15.95" customHeight="1" x14ac:dyDescent="0.15">
      <c r="A38" s="113"/>
      <c r="B38" s="85"/>
      <c r="C38" s="85"/>
      <c r="D38" s="85"/>
      <c r="E38" s="51">
        <v>72</v>
      </c>
      <c r="F38" s="52">
        <f t="shared" si="7"/>
        <v>15</v>
      </c>
      <c r="G38" s="53">
        <v>0</v>
      </c>
      <c r="H38" s="53">
        <v>15</v>
      </c>
      <c r="I38" s="53">
        <v>0</v>
      </c>
      <c r="J38" s="85"/>
      <c r="K38" s="89"/>
    </row>
    <row r="39" spans="1:11" ht="15.95" customHeight="1" x14ac:dyDescent="0.15">
      <c r="A39" s="113"/>
      <c r="B39" s="85"/>
      <c r="C39" s="85"/>
      <c r="D39" s="85"/>
      <c r="E39" s="51">
        <v>81</v>
      </c>
      <c r="F39" s="52">
        <f t="shared" si="7"/>
        <v>11</v>
      </c>
      <c r="G39" s="53">
        <v>0</v>
      </c>
      <c r="H39" s="53">
        <v>11</v>
      </c>
      <c r="I39" s="53">
        <v>0</v>
      </c>
      <c r="J39" s="85"/>
      <c r="K39" s="89"/>
    </row>
    <row r="40" spans="1:11" ht="15.95" customHeight="1" x14ac:dyDescent="0.15">
      <c r="A40" s="113"/>
      <c r="B40" s="86"/>
      <c r="C40" s="86"/>
      <c r="D40" s="86"/>
      <c r="E40" s="54" t="s">
        <v>7</v>
      </c>
      <c r="F40" s="53">
        <f>SUM(F33:F39)</f>
        <v>99</v>
      </c>
      <c r="G40" s="53">
        <f t="shared" ref="G40:I40" si="8">SUM(G33:G39)</f>
        <v>58</v>
      </c>
      <c r="H40" s="53">
        <f t="shared" si="8"/>
        <v>39</v>
      </c>
      <c r="I40" s="53">
        <f t="shared" si="8"/>
        <v>2</v>
      </c>
      <c r="J40" s="86"/>
      <c r="K40" s="90"/>
    </row>
    <row r="41" spans="1:11" ht="15" customHeight="1" x14ac:dyDescent="0.15">
      <c r="A41" s="113"/>
      <c r="B41" s="85" t="s">
        <v>52</v>
      </c>
      <c r="C41" s="85" t="s">
        <v>53</v>
      </c>
      <c r="D41" s="87" t="s">
        <v>54</v>
      </c>
      <c r="E41" s="51">
        <v>59</v>
      </c>
      <c r="F41" s="52">
        <f>SUM(G41:I41)</f>
        <v>714</v>
      </c>
      <c r="G41" s="53">
        <v>714</v>
      </c>
      <c r="H41" s="53">
        <v>0</v>
      </c>
      <c r="I41" s="53">
        <v>0</v>
      </c>
      <c r="J41" s="87" t="s">
        <v>55</v>
      </c>
      <c r="K41" s="88"/>
    </row>
    <row r="42" spans="1:11" ht="15" customHeight="1" x14ac:dyDescent="0.15">
      <c r="A42" s="113"/>
      <c r="B42" s="85"/>
      <c r="C42" s="85"/>
      <c r="D42" s="85"/>
      <c r="E42" s="51">
        <v>72</v>
      </c>
      <c r="F42" s="52">
        <f t="shared" ref="F42:F44" si="9">SUM(G42:I42)</f>
        <v>26</v>
      </c>
      <c r="G42" s="53">
        <v>26</v>
      </c>
      <c r="H42" s="53">
        <v>0</v>
      </c>
      <c r="I42" s="53">
        <v>0</v>
      </c>
      <c r="J42" s="85"/>
      <c r="K42" s="89"/>
    </row>
    <row r="43" spans="1:11" ht="15" customHeight="1" x14ac:dyDescent="0.15">
      <c r="A43" s="113"/>
      <c r="B43" s="85"/>
      <c r="C43" s="85"/>
      <c r="D43" s="85"/>
      <c r="E43" s="51">
        <v>74</v>
      </c>
      <c r="F43" s="52">
        <f t="shared" si="9"/>
        <v>228</v>
      </c>
      <c r="G43" s="53">
        <v>228</v>
      </c>
      <c r="H43" s="53">
        <v>0</v>
      </c>
      <c r="I43" s="53">
        <v>0</v>
      </c>
      <c r="J43" s="85"/>
      <c r="K43" s="89"/>
    </row>
    <row r="44" spans="1:11" ht="15" customHeight="1" x14ac:dyDescent="0.15">
      <c r="A44" s="113"/>
      <c r="B44" s="85"/>
      <c r="C44" s="85"/>
      <c r="D44" s="85"/>
      <c r="E44" s="51">
        <v>46</v>
      </c>
      <c r="F44" s="52">
        <f t="shared" si="9"/>
        <v>18</v>
      </c>
      <c r="G44" s="53">
        <v>18</v>
      </c>
      <c r="H44" s="53">
        <v>0</v>
      </c>
      <c r="I44" s="53">
        <v>0</v>
      </c>
      <c r="J44" s="85"/>
      <c r="K44" s="89"/>
    </row>
    <row r="45" spans="1:11" ht="15" customHeight="1" x14ac:dyDescent="0.15">
      <c r="A45" s="113"/>
      <c r="B45" s="86"/>
      <c r="C45" s="86"/>
      <c r="D45" s="86"/>
      <c r="E45" s="54" t="s">
        <v>7</v>
      </c>
      <c r="F45" s="53">
        <f>SUM(F41:F44)</f>
        <v>986</v>
      </c>
      <c r="G45" s="53">
        <f>SUM(G41:G44)</f>
        <v>986</v>
      </c>
      <c r="H45" s="53">
        <f>SUM(H41:H44)</f>
        <v>0</v>
      </c>
      <c r="I45" s="53">
        <f>SUM(I41:I44)</f>
        <v>0</v>
      </c>
      <c r="J45" s="86"/>
      <c r="K45" s="90"/>
    </row>
    <row r="46" spans="1:11" ht="15" customHeight="1" x14ac:dyDescent="0.15">
      <c r="A46" s="113"/>
      <c r="B46" s="85" t="s">
        <v>70</v>
      </c>
      <c r="C46" s="85" t="s">
        <v>71</v>
      </c>
      <c r="D46" s="87" t="s">
        <v>72</v>
      </c>
      <c r="E46" s="51">
        <v>54</v>
      </c>
      <c r="F46" s="52">
        <f>SUM(G46:I46)</f>
        <v>41</v>
      </c>
      <c r="G46" s="53">
        <v>40</v>
      </c>
      <c r="H46" s="53">
        <v>1</v>
      </c>
      <c r="I46" s="53">
        <v>0</v>
      </c>
      <c r="J46" s="87" t="s">
        <v>73</v>
      </c>
      <c r="K46" s="88"/>
    </row>
    <row r="47" spans="1:11" ht="15" customHeight="1" x14ac:dyDescent="0.15">
      <c r="A47" s="113"/>
      <c r="B47" s="85"/>
      <c r="C47" s="85"/>
      <c r="D47" s="85"/>
      <c r="E47" s="51">
        <v>59</v>
      </c>
      <c r="F47" s="52">
        <f t="shared" ref="F47:F49" si="10">SUM(G47:I47)</f>
        <v>27</v>
      </c>
      <c r="G47" s="53">
        <v>20</v>
      </c>
      <c r="H47" s="53">
        <v>7</v>
      </c>
      <c r="I47" s="53">
        <v>0</v>
      </c>
      <c r="J47" s="85"/>
      <c r="K47" s="89"/>
    </row>
    <row r="48" spans="1:11" ht="15" customHeight="1" x14ac:dyDescent="0.15">
      <c r="A48" s="113"/>
      <c r="B48" s="85"/>
      <c r="C48" s="85"/>
      <c r="D48" s="85"/>
      <c r="E48" s="51">
        <v>67</v>
      </c>
      <c r="F48" s="52">
        <f t="shared" si="10"/>
        <v>13</v>
      </c>
      <c r="G48" s="53">
        <v>2</v>
      </c>
      <c r="H48" s="53">
        <v>11</v>
      </c>
      <c r="I48" s="53">
        <v>0</v>
      </c>
      <c r="J48" s="85"/>
      <c r="K48" s="89"/>
    </row>
    <row r="49" spans="1:11" ht="15" customHeight="1" x14ac:dyDescent="0.15">
      <c r="A49" s="113"/>
      <c r="B49" s="85"/>
      <c r="C49" s="85"/>
      <c r="D49" s="85"/>
      <c r="E49" s="51">
        <v>74</v>
      </c>
      <c r="F49" s="52">
        <f t="shared" si="10"/>
        <v>40</v>
      </c>
      <c r="G49" s="53">
        <v>3</v>
      </c>
      <c r="H49" s="53">
        <v>37</v>
      </c>
      <c r="I49" s="53">
        <v>0</v>
      </c>
      <c r="J49" s="85"/>
      <c r="K49" s="89"/>
    </row>
    <row r="50" spans="1:11" ht="15" customHeight="1" x14ac:dyDescent="0.15">
      <c r="A50" s="113"/>
      <c r="B50" s="86"/>
      <c r="C50" s="86"/>
      <c r="D50" s="86"/>
      <c r="E50" s="54" t="s">
        <v>7</v>
      </c>
      <c r="F50" s="53">
        <f>SUM(F46:F49)</f>
        <v>121</v>
      </c>
      <c r="G50" s="53">
        <f>SUM(G46:G49)</f>
        <v>65</v>
      </c>
      <c r="H50" s="53">
        <f>SUM(H46:H49)</f>
        <v>56</v>
      </c>
      <c r="I50" s="53">
        <f>SUM(I46:I49)</f>
        <v>0</v>
      </c>
      <c r="J50" s="86"/>
      <c r="K50" s="90"/>
    </row>
    <row r="51" spans="1:11" ht="15.95" customHeight="1" x14ac:dyDescent="0.15">
      <c r="A51" s="113"/>
      <c r="B51" s="85" t="s">
        <v>130</v>
      </c>
      <c r="C51" s="85" t="s">
        <v>49</v>
      </c>
      <c r="D51" s="87" t="s">
        <v>131</v>
      </c>
      <c r="E51" s="51">
        <v>84</v>
      </c>
      <c r="F51" s="52">
        <f>SUM(G51:I51)</f>
        <v>738</v>
      </c>
      <c r="G51" s="53">
        <f>244+244+250</f>
        <v>738</v>
      </c>
      <c r="H51" s="53">
        <v>0</v>
      </c>
      <c r="I51" s="53">
        <v>0</v>
      </c>
      <c r="J51" s="87" t="s">
        <v>132</v>
      </c>
      <c r="K51" s="88"/>
    </row>
    <row r="52" spans="1:11" ht="15.95" customHeight="1" x14ac:dyDescent="0.15">
      <c r="A52" s="113"/>
      <c r="B52" s="85"/>
      <c r="C52" s="85"/>
      <c r="D52" s="85"/>
      <c r="E52" s="51">
        <v>154</v>
      </c>
      <c r="F52" s="52">
        <f>SUM(G52:I52)</f>
        <v>6</v>
      </c>
      <c r="G52" s="53">
        <v>6</v>
      </c>
      <c r="H52" s="53">
        <v>0</v>
      </c>
      <c r="I52" s="53">
        <v>0</v>
      </c>
      <c r="J52" s="85"/>
      <c r="K52" s="89"/>
    </row>
    <row r="53" spans="1:11" ht="15.95" customHeight="1" x14ac:dyDescent="0.15">
      <c r="A53" s="113"/>
      <c r="B53" s="86"/>
      <c r="C53" s="86"/>
      <c r="D53" s="86"/>
      <c r="E53" s="54" t="s">
        <v>7</v>
      </c>
      <c r="F53" s="53">
        <f>SUM(F51:F52)</f>
        <v>744</v>
      </c>
      <c r="G53" s="53">
        <f>SUM(G51:G52)</f>
        <v>744</v>
      </c>
      <c r="H53" s="53">
        <f>SUM(H51:H52)</f>
        <v>0</v>
      </c>
      <c r="I53" s="53">
        <f>SUM(I51:I52)</f>
        <v>0</v>
      </c>
      <c r="J53" s="86"/>
      <c r="K53" s="90"/>
    </row>
    <row r="54" spans="1:11" ht="15" customHeight="1" x14ac:dyDescent="0.15">
      <c r="A54" s="113"/>
      <c r="B54" s="85" t="s">
        <v>169</v>
      </c>
      <c r="C54" s="85" t="s">
        <v>81</v>
      </c>
      <c r="D54" s="87" t="s">
        <v>170</v>
      </c>
      <c r="E54" s="51">
        <v>59</v>
      </c>
      <c r="F54" s="52">
        <f>SUM(G54:I54)</f>
        <v>155</v>
      </c>
      <c r="G54" s="53">
        <v>155</v>
      </c>
      <c r="H54" s="53">
        <v>0</v>
      </c>
      <c r="I54" s="53">
        <v>0</v>
      </c>
      <c r="J54" s="87" t="s">
        <v>171</v>
      </c>
      <c r="K54" s="88"/>
    </row>
    <row r="55" spans="1:11" ht="15" customHeight="1" x14ac:dyDescent="0.15">
      <c r="A55" s="113"/>
      <c r="B55" s="85"/>
      <c r="C55" s="85"/>
      <c r="D55" s="85"/>
      <c r="E55" s="51">
        <v>84</v>
      </c>
      <c r="F55" s="52">
        <f t="shared" ref="F55" si="11">SUM(G55:I55)</f>
        <v>908</v>
      </c>
      <c r="G55" s="53">
        <v>908</v>
      </c>
      <c r="H55" s="53">
        <v>0</v>
      </c>
      <c r="I55" s="53">
        <v>0</v>
      </c>
      <c r="J55" s="85"/>
      <c r="K55" s="89"/>
    </row>
    <row r="56" spans="1:11" x14ac:dyDescent="0.15">
      <c r="A56" s="113"/>
      <c r="B56" s="86"/>
      <c r="C56" s="86"/>
      <c r="D56" s="86"/>
      <c r="E56" s="54" t="s">
        <v>7</v>
      </c>
      <c r="F56" s="53">
        <f>SUM(F54:F55)</f>
        <v>1063</v>
      </c>
      <c r="G56" s="53">
        <f>SUM(G54:G55)</f>
        <v>1063</v>
      </c>
      <c r="H56" s="53">
        <f>SUM(H54:H55)</f>
        <v>0</v>
      </c>
      <c r="I56" s="53">
        <f>SUM(I54:I55)</f>
        <v>0</v>
      </c>
      <c r="J56" s="86"/>
      <c r="K56" s="90"/>
    </row>
    <row r="57" spans="1:11" ht="15" customHeight="1" x14ac:dyDescent="0.15">
      <c r="A57" s="113"/>
      <c r="B57" s="85" t="s">
        <v>169</v>
      </c>
      <c r="C57" s="85" t="s">
        <v>81</v>
      </c>
      <c r="D57" s="87" t="s">
        <v>172</v>
      </c>
      <c r="E57" s="51">
        <v>59</v>
      </c>
      <c r="F57" s="52">
        <f>SUM(G57:I57)</f>
        <v>98</v>
      </c>
      <c r="G57" s="53">
        <v>98</v>
      </c>
      <c r="H57" s="53">
        <v>0</v>
      </c>
      <c r="I57" s="53">
        <v>0</v>
      </c>
      <c r="J57" s="87" t="s">
        <v>171</v>
      </c>
      <c r="K57" s="88"/>
    </row>
    <row r="58" spans="1:11" ht="15" customHeight="1" x14ac:dyDescent="0.15">
      <c r="A58" s="113"/>
      <c r="B58" s="85"/>
      <c r="C58" s="85"/>
      <c r="D58" s="85"/>
      <c r="E58" s="51">
        <v>74</v>
      </c>
      <c r="F58" s="52">
        <f t="shared" ref="F58" si="12">SUM(G58:I58)</f>
        <v>194</v>
      </c>
      <c r="G58" s="53">
        <v>194</v>
      </c>
      <c r="H58" s="53">
        <v>0</v>
      </c>
      <c r="I58" s="53">
        <v>0</v>
      </c>
      <c r="J58" s="85"/>
      <c r="K58" s="89"/>
    </row>
    <row r="59" spans="1:11" ht="15" customHeight="1" x14ac:dyDescent="0.15">
      <c r="A59" s="113"/>
      <c r="B59" s="85"/>
      <c r="C59" s="85"/>
      <c r="D59" s="85"/>
      <c r="E59" s="51">
        <v>84</v>
      </c>
      <c r="F59" s="52">
        <f t="shared" ref="F59" si="13">SUM(G59:I59)</f>
        <v>624</v>
      </c>
      <c r="G59" s="53">
        <v>624</v>
      </c>
      <c r="H59" s="53">
        <v>0</v>
      </c>
      <c r="I59" s="53">
        <v>0</v>
      </c>
      <c r="J59" s="85"/>
      <c r="K59" s="89"/>
    </row>
    <row r="60" spans="1:11" x14ac:dyDescent="0.15">
      <c r="A60" s="113"/>
      <c r="B60" s="86"/>
      <c r="C60" s="86"/>
      <c r="D60" s="86"/>
      <c r="E60" s="54" t="s">
        <v>7</v>
      </c>
      <c r="F60" s="53">
        <f>SUM(F57:F59)</f>
        <v>916</v>
      </c>
      <c r="G60" s="53">
        <f>SUM(G57:G59)</f>
        <v>916</v>
      </c>
      <c r="H60" s="53">
        <f>SUM(H57:H59)</f>
        <v>0</v>
      </c>
      <c r="I60" s="53">
        <f>SUM(I57:I59)</f>
        <v>0</v>
      </c>
      <c r="J60" s="86"/>
      <c r="K60" s="90"/>
    </row>
    <row r="61" spans="1:11" ht="15" customHeight="1" x14ac:dyDescent="0.15">
      <c r="A61" s="113"/>
      <c r="B61" s="85" t="s">
        <v>134</v>
      </c>
      <c r="C61" s="85" t="s">
        <v>135</v>
      </c>
      <c r="D61" s="87" t="s">
        <v>136</v>
      </c>
      <c r="E61" s="51">
        <v>74</v>
      </c>
      <c r="F61" s="52">
        <f>SUM(G61:I61)</f>
        <v>101</v>
      </c>
      <c r="G61" s="53">
        <v>101</v>
      </c>
      <c r="H61" s="53">
        <v>0</v>
      </c>
      <c r="I61" s="53">
        <v>0</v>
      </c>
      <c r="J61" s="87" t="s">
        <v>133</v>
      </c>
      <c r="K61" s="88" t="s">
        <v>185</v>
      </c>
    </row>
    <row r="62" spans="1:11" ht="15" customHeight="1" x14ac:dyDescent="0.15">
      <c r="A62" s="113"/>
      <c r="B62" s="85"/>
      <c r="C62" s="85"/>
      <c r="D62" s="85"/>
      <c r="E62" s="51">
        <v>84</v>
      </c>
      <c r="F62" s="52">
        <f t="shared" ref="F62:F64" si="14">SUM(G62:I62)</f>
        <v>745</v>
      </c>
      <c r="G62" s="53">
        <v>745</v>
      </c>
      <c r="H62" s="53">
        <v>0</v>
      </c>
      <c r="I62" s="53">
        <v>0</v>
      </c>
      <c r="J62" s="85"/>
      <c r="K62" s="89"/>
    </row>
    <row r="63" spans="1:11" ht="15" customHeight="1" x14ac:dyDescent="0.15">
      <c r="A63" s="113"/>
      <c r="B63" s="85"/>
      <c r="C63" s="85"/>
      <c r="D63" s="85"/>
      <c r="E63" s="51">
        <v>97</v>
      </c>
      <c r="F63" s="52">
        <f t="shared" ref="F63" si="15">SUM(G63:I63)</f>
        <v>380</v>
      </c>
      <c r="G63" s="53">
        <v>380</v>
      </c>
      <c r="H63" s="53">
        <v>0</v>
      </c>
      <c r="I63" s="53">
        <v>0</v>
      </c>
      <c r="J63" s="85"/>
      <c r="K63" s="89"/>
    </row>
    <row r="64" spans="1:11" x14ac:dyDescent="0.15">
      <c r="A64" s="113"/>
      <c r="B64" s="85"/>
      <c r="C64" s="85"/>
      <c r="D64" s="85"/>
      <c r="E64" s="51">
        <v>110</v>
      </c>
      <c r="F64" s="52">
        <f t="shared" si="14"/>
        <v>36</v>
      </c>
      <c r="G64" s="53">
        <v>36</v>
      </c>
      <c r="H64" s="53">
        <v>0</v>
      </c>
      <c r="I64" s="53">
        <v>0</v>
      </c>
      <c r="J64" s="85"/>
      <c r="K64" s="89"/>
    </row>
    <row r="65" spans="1:11" x14ac:dyDescent="0.15">
      <c r="A65" s="113"/>
      <c r="B65" s="86"/>
      <c r="C65" s="86"/>
      <c r="D65" s="86"/>
      <c r="E65" s="54" t="s">
        <v>7</v>
      </c>
      <c r="F65" s="53">
        <f>SUM(F61:F64)</f>
        <v>1262</v>
      </c>
      <c r="G65" s="53">
        <f t="shared" ref="G65:I65" si="16">SUM(G61:G64)</f>
        <v>1262</v>
      </c>
      <c r="H65" s="53">
        <f t="shared" si="16"/>
        <v>0</v>
      </c>
      <c r="I65" s="53">
        <f t="shared" si="16"/>
        <v>0</v>
      </c>
      <c r="J65" s="86"/>
      <c r="K65" s="90"/>
    </row>
    <row r="66" spans="1:11" ht="15" customHeight="1" x14ac:dyDescent="0.15">
      <c r="A66" s="113"/>
      <c r="B66" s="87" t="s">
        <v>48</v>
      </c>
      <c r="C66" s="87" t="s">
        <v>49</v>
      </c>
      <c r="D66" s="87" t="s">
        <v>50</v>
      </c>
      <c r="E66" s="51">
        <v>59</v>
      </c>
      <c r="F66" s="52">
        <f>SUM(G66:I66)</f>
        <v>97</v>
      </c>
      <c r="G66" s="53">
        <v>97</v>
      </c>
      <c r="H66" s="53">
        <v>0</v>
      </c>
      <c r="I66" s="53">
        <v>0</v>
      </c>
      <c r="J66" s="87" t="s">
        <v>51</v>
      </c>
      <c r="K66" s="88"/>
    </row>
    <row r="67" spans="1:11" ht="15" customHeight="1" x14ac:dyDescent="0.15">
      <c r="A67" s="113"/>
      <c r="B67" s="85"/>
      <c r="C67" s="85"/>
      <c r="D67" s="85"/>
      <c r="E67" s="51">
        <v>84</v>
      </c>
      <c r="F67" s="52">
        <f t="shared" ref="F67:F69" si="17">SUM(G67:I67)</f>
        <v>651</v>
      </c>
      <c r="G67" s="53">
        <v>651</v>
      </c>
      <c r="H67" s="53">
        <v>0</v>
      </c>
      <c r="I67" s="53">
        <v>0</v>
      </c>
      <c r="J67" s="85"/>
      <c r="K67" s="89"/>
    </row>
    <row r="68" spans="1:11" ht="15" customHeight="1" x14ac:dyDescent="0.15">
      <c r="A68" s="113"/>
      <c r="B68" s="85"/>
      <c r="C68" s="85"/>
      <c r="D68" s="85"/>
      <c r="E68" s="51">
        <v>101</v>
      </c>
      <c r="F68" s="52">
        <f t="shared" si="17"/>
        <v>110</v>
      </c>
      <c r="G68" s="53">
        <v>110</v>
      </c>
      <c r="H68" s="53">
        <v>0</v>
      </c>
      <c r="I68" s="53">
        <v>0</v>
      </c>
      <c r="J68" s="85"/>
      <c r="K68" s="89"/>
    </row>
    <row r="69" spans="1:11" ht="15" customHeight="1" x14ac:dyDescent="0.15">
      <c r="A69" s="113"/>
      <c r="B69" s="85"/>
      <c r="C69" s="85"/>
      <c r="D69" s="85"/>
      <c r="E69" s="51">
        <v>112</v>
      </c>
      <c r="F69" s="52">
        <f t="shared" si="17"/>
        <v>4</v>
      </c>
      <c r="G69" s="53">
        <v>4</v>
      </c>
      <c r="H69" s="53">
        <v>0</v>
      </c>
      <c r="I69" s="53">
        <v>0</v>
      </c>
      <c r="J69" s="85"/>
      <c r="K69" s="89"/>
    </row>
    <row r="70" spans="1:11" ht="15" customHeight="1" x14ac:dyDescent="0.15">
      <c r="A70" s="114"/>
      <c r="B70" s="86"/>
      <c r="C70" s="86"/>
      <c r="D70" s="86"/>
      <c r="E70" s="54" t="s">
        <v>7</v>
      </c>
      <c r="F70" s="53">
        <f>SUM(F66:F69)</f>
        <v>862</v>
      </c>
      <c r="G70" s="53">
        <f t="shared" ref="G70:I70" si="18">SUM(G66:G69)</f>
        <v>862</v>
      </c>
      <c r="H70" s="53">
        <f t="shared" si="18"/>
        <v>0</v>
      </c>
      <c r="I70" s="53">
        <f t="shared" si="18"/>
        <v>0</v>
      </c>
      <c r="J70" s="86"/>
      <c r="K70" s="90"/>
    </row>
    <row r="71" spans="1:11" s="66" customFormat="1" x14ac:dyDescent="0.15">
      <c r="A71" s="117" t="s">
        <v>28</v>
      </c>
      <c r="B71" s="118"/>
      <c r="C71" s="118"/>
      <c r="D71" s="119"/>
      <c r="E71" s="65"/>
      <c r="F71" s="46">
        <f>SUM(F32,F40,F45,F50,F53,F56,F60,F65,F70)</f>
        <v>6191</v>
      </c>
      <c r="G71" s="46">
        <f t="shared" ref="G71:I71" si="19">SUM(G32,G40,G45,G50,G53,G56,G60,G65,G70)</f>
        <v>6094</v>
      </c>
      <c r="H71" s="46">
        <f t="shared" si="19"/>
        <v>95</v>
      </c>
      <c r="I71" s="46">
        <f t="shared" si="19"/>
        <v>2</v>
      </c>
      <c r="J71" s="46"/>
      <c r="K71" s="45"/>
    </row>
    <row r="72" spans="1:11" ht="14.45" customHeight="1" x14ac:dyDescent="0.15">
      <c r="A72" s="112" t="s">
        <v>176</v>
      </c>
      <c r="B72" s="85" t="s">
        <v>96</v>
      </c>
      <c r="C72" s="85" t="s">
        <v>49</v>
      </c>
      <c r="D72" s="87" t="s">
        <v>101</v>
      </c>
      <c r="E72" s="51">
        <v>84</v>
      </c>
      <c r="F72" s="52">
        <f>SUM(G72:I72)</f>
        <v>80</v>
      </c>
      <c r="G72" s="53">
        <v>80</v>
      </c>
      <c r="H72" s="53">
        <v>0</v>
      </c>
      <c r="I72" s="53">
        <v>0</v>
      </c>
      <c r="J72" s="87" t="s">
        <v>102</v>
      </c>
      <c r="K72" s="88"/>
    </row>
    <row r="73" spans="1:11" ht="14.45" customHeight="1" x14ac:dyDescent="0.15">
      <c r="A73" s="114"/>
      <c r="B73" s="86"/>
      <c r="C73" s="86"/>
      <c r="D73" s="86"/>
      <c r="E73" s="54" t="s">
        <v>7</v>
      </c>
      <c r="F73" s="53">
        <f>SUM(F72:F72)</f>
        <v>80</v>
      </c>
      <c r="G73" s="53">
        <f>SUM(G72:G72)</f>
        <v>80</v>
      </c>
      <c r="H73" s="53">
        <f>SUM(H72:H72)</f>
        <v>0</v>
      </c>
      <c r="I73" s="53">
        <f>SUM(I72:I72)</f>
        <v>0</v>
      </c>
      <c r="J73" s="86"/>
      <c r="K73" s="90"/>
    </row>
    <row r="74" spans="1:11" s="66" customFormat="1" ht="14.45" customHeight="1" x14ac:dyDescent="0.15">
      <c r="A74" s="117" t="s">
        <v>28</v>
      </c>
      <c r="B74" s="118"/>
      <c r="C74" s="118"/>
      <c r="D74" s="119"/>
      <c r="E74" s="65"/>
      <c r="F74" s="46">
        <f>SUM(F73)</f>
        <v>80</v>
      </c>
      <c r="G74" s="46">
        <f t="shared" ref="G74:I74" si="20">SUM(G73)</f>
        <v>80</v>
      </c>
      <c r="H74" s="46">
        <f t="shared" si="20"/>
        <v>0</v>
      </c>
      <c r="I74" s="46">
        <f t="shared" si="20"/>
        <v>0</v>
      </c>
      <c r="J74" s="46"/>
      <c r="K74" s="45"/>
    </row>
    <row r="75" spans="1:11" s="60" customFormat="1" ht="14.45" customHeight="1" x14ac:dyDescent="0.15">
      <c r="A75" s="70" t="s">
        <v>43</v>
      </c>
      <c r="B75" s="73" t="s">
        <v>152</v>
      </c>
      <c r="C75" s="73" t="s">
        <v>81</v>
      </c>
      <c r="D75" s="75" t="s">
        <v>153</v>
      </c>
      <c r="E75" s="57">
        <v>84</v>
      </c>
      <c r="F75" s="58">
        <f>SUM(G75:I75)</f>
        <v>1349</v>
      </c>
      <c r="G75" s="59">
        <v>1349</v>
      </c>
      <c r="H75" s="59">
        <v>0</v>
      </c>
      <c r="I75" s="59">
        <v>0</v>
      </c>
      <c r="J75" s="75" t="s">
        <v>154</v>
      </c>
      <c r="K75" s="76"/>
    </row>
    <row r="76" spans="1:11" s="60" customFormat="1" ht="14.45" customHeight="1" x14ac:dyDescent="0.15">
      <c r="A76" s="72"/>
      <c r="B76" s="74"/>
      <c r="C76" s="74"/>
      <c r="D76" s="74"/>
      <c r="E76" s="61" t="s">
        <v>7</v>
      </c>
      <c r="F76" s="59">
        <f>SUM(F75:F75)</f>
        <v>1349</v>
      </c>
      <c r="G76" s="59">
        <f>SUM(G75:G75)</f>
        <v>1349</v>
      </c>
      <c r="H76" s="59">
        <f>SUM(H75:H75)</f>
        <v>0</v>
      </c>
      <c r="I76" s="59">
        <f>SUM(I75:I75)</f>
        <v>0</v>
      </c>
      <c r="J76" s="74"/>
      <c r="K76" s="78"/>
    </row>
    <row r="77" spans="1:11" s="60" customFormat="1" ht="14.45" customHeight="1" x14ac:dyDescent="0.15">
      <c r="A77" s="79" t="s">
        <v>42</v>
      </c>
      <c r="B77" s="80"/>
      <c r="C77" s="80"/>
      <c r="D77" s="81"/>
      <c r="E77" s="62"/>
      <c r="F77" s="63">
        <f>SUM(F76)</f>
        <v>1349</v>
      </c>
      <c r="G77" s="63">
        <f>SUM(G76)</f>
        <v>1349</v>
      </c>
      <c r="H77" s="63">
        <f>SUM(H76)</f>
        <v>0</v>
      </c>
      <c r="I77" s="63">
        <f>SUM(I76)</f>
        <v>0</v>
      </c>
      <c r="J77" s="63"/>
      <c r="K77" s="64"/>
    </row>
    <row r="78" spans="1:11" ht="14.45" customHeight="1" x14ac:dyDescent="0.15">
      <c r="A78" s="112" t="s">
        <v>177</v>
      </c>
      <c r="B78" s="85" t="s">
        <v>161</v>
      </c>
      <c r="C78" s="85" t="s">
        <v>81</v>
      </c>
      <c r="D78" s="87" t="s">
        <v>162</v>
      </c>
      <c r="E78" s="51">
        <v>68</v>
      </c>
      <c r="F78" s="52">
        <f>SUM(G78:I78)</f>
        <v>140</v>
      </c>
      <c r="G78" s="53">
        <v>140</v>
      </c>
      <c r="H78" s="53">
        <v>0</v>
      </c>
      <c r="I78" s="53">
        <v>0</v>
      </c>
      <c r="J78" s="87" t="s">
        <v>163</v>
      </c>
      <c r="K78" s="88"/>
    </row>
    <row r="79" spans="1:11" ht="14.45" customHeight="1" x14ac:dyDescent="0.15">
      <c r="A79" s="113"/>
      <c r="B79" s="85"/>
      <c r="C79" s="85"/>
      <c r="D79" s="85"/>
      <c r="E79" s="51">
        <v>84</v>
      </c>
      <c r="F79" s="52">
        <f t="shared" ref="F79:F80" si="21">SUM(G79:I79)</f>
        <v>393</v>
      </c>
      <c r="G79" s="53">
        <v>393</v>
      </c>
      <c r="H79" s="53">
        <v>0</v>
      </c>
      <c r="I79" s="53">
        <v>0</v>
      </c>
      <c r="J79" s="85"/>
      <c r="K79" s="89"/>
    </row>
    <row r="80" spans="1:11" ht="14.45" customHeight="1" x14ac:dyDescent="0.15">
      <c r="A80" s="113"/>
      <c r="B80" s="85"/>
      <c r="C80" s="85"/>
      <c r="D80" s="85"/>
      <c r="E80" s="51">
        <v>114</v>
      </c>
      <c r="F80" s="52">
        <f t="shared" si="21"/>
        <v>74</v>
      </c>
      <c r="G80" s="53">
        <v>74</v>
      </c>
      <c r="H80" s="53">
        <v>0</v>
      </c>
      <c r="I80" s="53">
        <v>0</v>
      </c>
      <c r="J80" s="85"/>
      <c r="K80" s="89"/>
    </row>
    <row r="81" spans="1:11" ht="14.45" customHeight="1" x14ac:dyDescent="0.15">
      <c r="A81" s="114"/>
      <c r="B81" s="86"/>
      <c r="C81" s="86"/>
      <c r="D81" s="86"/>
      <c r="E81" s="54" t="s">
        <v>7</v>
      </c>
      <c r="F81" s="53">
        <f>SUM(F78:F80)</f>
        <v>607</v>
      </c>
      <c r="G81" s="53">
        <f>SUM(G78:G80)</f>
        <v>607</v>
      </c>
      <c r="H81" s="53">
        <f>SUM(H78:H80)</f>
        <v>0</v>
      </c>
      <c r="I81" s="53">
        <f>SUM(I78:I80)</f>
        <v>0</v>
      </c>
      <c r="J81" s="86"/>
      <c r="K81" s="90"/>
    </row>
    <row r="82" spans="1:11" s="60" customFormat="1" ht="14.45" customHeight="1" x14ac:dyDescent="0.15">
      <c r="A82" s="79" t="s">
        <v>42</v>
      </c>
      <c r="B82" s="80"/>
      <c r="C82" s="80"/>
      <c r="D82" s="81"/>
      <c r="E82" s="62"/>
      <c r="F82" s="63">
        <f>SUM(F81)</f>
        <v>607</v>
      </c>
      <c r="G82" s="63">
        <f t="shared" ref="G82:I82" si="22">SUM(G81)</f>
        <v>607</v>
      </c>
      <c r="H82" s="63">
        <f t="shared" si="22"/>
        <v>0</v>
      </c>
      <c r="I82" s="63">
        <f t="shared" si="22"/>
        <v>0</v>
      </c>
      <c r="J82" s="63"/>
      <c r="K82" s="64"/>
    </row>
    <row r="83" spans="1:11" ht="14.45" customHeight="1" x14ac:dyDescent="0.15">
      <c r="A83" s="112" t="s">
        <v>173</v>
      </c>
      <c r="B83" s="85" t="s">
        <v>111</v>
      </c>
      <c r="C83" s="85" t="s">
        <v>112</v>
      </c>
      <c r="D83" s="87" t="s">
        <v>113</v>
      </c>
      <c r="E83" s="51">
        <v>93</v>
      </c>
      <c r="F83" s="52">
        <f>SUM(G83:I83)</f>
        <v>696</v>
      </c>
      <c r="G83" s="53">
        <v>696</v>
      </c>
      <c r="H83" s="53">
        <v>0</v>
      </c>
      <c r="I83" s="53">
        <v>0</v>
      </c>
      <c r="J83" s="87" t="s">
        <v>114</v>
      </c>
      <c r="K83" s="88"/>
    </row>
    <row r="84" spans="1:11" ht="14.45" customHeight="1" x14ac:dyDescent="0.15">
      <c r="A84" s="113"/>
      <c r="B84" s="85"/>
      <c r="C84" s="85"/>
      <c r="D84" s="85"/>
      <c r="E84" s="51">
        <v>116</v>
      </c>
      <c r="F84" s="52">
        <f t="shared" ref="F84:F85" si="23">SUM(G84:I84)</f>
        <v>243</v>
      </c>
      <c r="G84" s="53">
        <v>243</v>
      </c>
      <c r="H84" s="53">
        <v>0</v>
      </c>
      <c r="I84" s="53">
        <v>0</v>
      </c>
      <c r="J84" s="85"/>
      <c r="K84" s="89"/>
    </row>
    <row r="85" spans="1:11" ht="14.45" customHeight="1" x14ac:dyDescent="0.15">
      <c r="A85" s="113"/>
      <c r="B85" s="85"/>
      <c r="C85" s="85"/>
      <c r="D85" s="85"/>
      <c r="E85" s="51">
        <v>135</v>
      </c>
      <c r="F85" s="52">
        <f t="shared" si="23"/>
        <v>58</v>
      </c>
      <c r="G85" s="53">
        <v>58</v>
      </c>
      <c r="H85" s="53">
        <v>0</v>
      </c>
      <c r="I85" s="53">
        <v>0</v>
      </c>
      <c r="J85" s="85"/>
      <c r="K85" s="89"/>
    </row>
    <row r="86" spans="1:11" ht="14.45" customHeight="1" x14ac:dyDescent="0.15">
      <c r="A86" s="113"/>
      <c r="B86" s="86"/>
      <c r="C86" s="86"/>
      <c r="D86" s="86"/>
      <c r="E86" s="54" t="s">
        <v>7</v>
      </c>
      <c r="F86" s="53">
        <f>SUM(F83:F85)</f>
        <v>997</v>
      </c>
      <c r="G86" s="53">
        <f>SUM(G83:G85)</f>
        <v>997</v>
      </c>
      <c r="H86" s="53">
        <f>SUM(H83:H85)</f>
        <v>0</v>
      </c>
      <c r="I86" s="53">
        <f>SUM(I83:I85)</f>
        <v>0</v>
      </c>
      <c r="J86" s="86"/>
      <c r="K86" s="90"/>
    </row>
    <row r="87" spans="1:11" ht="14.45" customHeight="1" x14ac:dyDescent="0.15">
      <c r="A87" s="113"/>
      <c r="B87" s="85" t="s">
        <v>107</v>
      </c>
      <c r="C87" s="85" t="s">
        <v>108</v>
      </c>
      <c r="D87" s="87" t="s">
        <v>109</v>
      </c>
      <c r="E87" s="51">
        <v>29</v>
      </c>
      <c r="F87" s="52">
        <f>SUM(G87:I87)</f>
        <v>100</v>
      </c>
      <c r="G87" s="53">
        <v>0</v>
      </c>
      <c r="H87" s="53">
        <v>0</v>
      </c>
      <c r="I87" s="53">
        <v>100</v>
      </c>
      <c r="J87" s="87" t="s">
        <v>110</v>
      </c>
      <c r="K87" s="88"/>
    </row>
    <row r="88" spans="1:11" ht="14.45" customHeight="1" x14ac:dyDescent="0.15">
      <c r="A88" s="113"/>
      <c r="B88" s="85"/>
      <c r="C88" s="85"/>
      <c r="D88" s="85"/>
      <c r="E88" s="51">
        <v>59</v>
      </c>
      <c r="F88" s="52">
        <f t="shared" ref="F88:F90" si="24">SUM(G88:I88)</f>
        <v>127</v>
      </c>
      <c r="G88" s="53">
        <v>57</v>
      </c>
      <c r="H88" s="53">
        <v>70</v>
      </c>
      <c r="I88" s="53">
        <v>0</v>
      </c>
      <c r="J88" s="85"/>
      <c r="K88" s="89"/>
    </row>
    <row r="89" spans="1:11" ht="14.45" customHeight="1" x14ac:dyDescent="0.15">
      <c r="A89" s="113"/>
      <c r="B89" s="85"/>
      <c r="C89" s="85"/>
      <c r="D89" s="85"/>
      <c r="E89" s="51">
        <v>74</v>
      </c>
      <c r="F89" s="52">
        <f t="shared" si="24"/>
        <v>189</v>
      </c>
      <c r="G89" s="53">
        <v>14</v>
      </c>
      <c r="H89" s="53">
        <v>175</v>
      </c>
      <c r="I89" s="53">
        <v>0</v>
      </c>
      <c r="J89" s="85"/>
      <c r="K89" s="89"/>
    </row>
    <row r="90" spans="1:11" ht="14.45" customHeight="1" x14ac:dyDescent="0.15">
      <c r="A90" s="113"/>
      <c r="B90" s="85"/>
      <c r="C90" s="85"/>
      <c r="D90" s="85"/>
      <c r="E90" s="51">
        <v>84</v>
      </c>
      <c r="F90" s="52">
        <f t="shared" si="24"/>
        <v>751</v>
      </c>
      <c r="G90" s="53">
        <v>44</v>
      </c>
      <c r="H90" s="53">
        <v>707</v>
      </c>
      <c r="I90" s="53">
        <v>0</v>
      </c>
      <c r="J90" s="85"/>
      <c r="K90" s="89"/>
    </row>
    <row r="91" spans="1:11" ht="14.45" customHeight="1" x14ac:dyDescent="0.15">
      <c r="A91" s="113"/>
      <c r="B91" s="86"/>
      <c r="C91" s="86"/>
      <c r="D91" s="86"/>
      <c r="E91" s="54" t="s">
        <v>7</v>
      </c>
      <c r="F91" s="53">
        <f>SUM(F87:F90)</f>
        <v>1167</v>
      </c>
      <c r="G91" s="53">
        <f>SUM(G87:G90)</f>
        <v>115</v>
      </c>
      <c r="H91" s="53">
        <f>SUM(H87:H90)</f>
        <v>952</v>
      </c>
      <c r="I91" s="53">
        <f>SUM(I87:I90)</f>
        <v>100</v>
      </c>
      <c r="J91" s="86"/>
      <c r="K91" s="90"/>
    </row>
    <row r="92" spans="1:11" ht="14.45" customHeight="1" x14ac:dyDescent="0.15">
      <c r="A92" s="113"/>
      <c r="B92" s="85" t="s">
        <v>158</v>
      </c>
      <c r="C92" s="85" t="s">
        <v>81</v>
      </c>
      <c r="D92" s="87" t="s">
        <v>159</v>
      </c>
      <c r="E92" s="51">
        <v>59</v>
      </c>
      <c r="F92" s="52">
        <f>SUM(G92:I92)</f>
        <v>137</v>
      </c>
      <c r="G92" s="53">
        <v>137</v>
      </c>
      <c r="H92" s="53">
        <v>0</v>
      </c>
      <c r="I92" s="53">
        <v>0</v>
      </c>
      <c r="J92" s="87" t="s">
        <v>160</v>
      </c>
      <c r="K92" s="88"/>
    </row>
    <row r="93" spans="1:11" ht="14.45" customHeight="1" x14ac:dyDescent="0.15">
      <c r="A93" s="113"/>
      <c r="B93" s="85"/>
      <c r="C93" s="85"/>
      <c r="D93" s="85"/>
      <c r="E93" s="51">
        <v>74</v>
      </c>
      <c r="F93" s="52">
        <f t="shared" ref="F93:F95" si="25">SUM(G93:I93)</f>
        <v>213</v>
      </c>
      <c r="G93" s="53">
        <v>213</v>
      </c>
      <c r="H93" s="53">
        <v>0</v>
      </c>
      <c r="I93" s="53">
        <v>0</v>
      </c>
      <c r="J93" s="85"/>
      <c r="K93" s="89"/>
    </row>
    <row r="94" spans="1:11" ht="14.45" customHeight="1" x14ac:dyDescent="0.15">
      <c r="A94" s="113"/>
      <c r="B94" s="85"/>
      <c r="C94" s="85"/>
      <c r="D94" s="85"/>
      <c r="E94" s="51">
        <v>84</v>
      </c>
      <c r="F94" s="52">
        <f t="shared" si="25"/>
        <v>172</v>
      </c>
      <c r="G94" s="53">
        <v>172</v>
      </c>
      <c r="H94" s="53">
        <v>0</v>
      </c>
      <c r="I94" s="53">
        <v>0</v>
      </c>
      <c r="J94" s="85"/>
      <c r="K94" s="89"/>
    </row>
    <row r="95" spans="1:11" ht="14.45" customHeight="1" x14ac:dyDescent="0.15">
      <c r="A95" s="113"/>
      <c r="B95" s="85"/>
      <c r="C95" s="85"/>
      <c r="D95" s="85"/>
      <c r="E95" s="51">
        <v>102</v>
      </c>
      <c r="F95" s="52">
        <f t="shared" si="25"/>
        <v>50</v>
      </c>
      <c r="G95" s="53">
        <v>50</v>
      </c>
      <c r="H95" s="53">
        <v>0</v>
      </c>
      <c r="I95" s="53">
        <v>0</v>
      </c>
      <c r="J95" s="85"/>
      <c r="K95" s="89"/>
    </row>
    <row r="96" spans="1:11" ht="14.45" customHeight="1" x14ac:dyDescent="0.15">
      <c r="A96" s="114"/>
      <c r="B96" s="86"/>
      <c r="C96" s="86"/>
      <c r="D96" s="86"/>
      <c r="E96" s="54" t="s">
        <v>7</v>
      </c>
      <c r="F96" s="53">
        <f>SUM(F92:F95)</f>
        <v>572</v>
      </c>
      <c r="G96" s="53">
        <f>SUM(G92:G95)</f>
        <v>572</v>
      </c>
      <c r="H96" s="53">
        <f>SUM(H92:H95)</f>
        <v>0</v>
      </c>
      <c r="I96" s="53">
        <f>SUM(I92:I95)</f>
        <v>0</v>
      </c>
      <c r="J96" s="86"/>
      <c r="K96" s="90"/>
    </row>
    <row r="97" spans="1:11" s="60" customFormat="1" ht="14.45" customHeight="1" x14ac:dyDescent="0.15">
      <c r="A97" s="79" t="s">
        <v>42</v>
      </c>
      <c r="B97" s="80"/>
      <c r="C97" s="80"/>
      <c r="D97" s="81"/>
      <c r="E97" s="62"/>
      <c r="F97" s="63">
        <f>SUM(F86,F91,F96)</f>
        <v>2736</v>
      </c>
      <c r="G97" s="63">
        <f t="shared" ref="G97:I97" si="26">SUM(G86,G91,G96)</f>
        <v>1684</v>
      </c>
      <c r="H97" s="63">
        <f t="shared" si="26"/>
        <v>952</v>
      </c>
      <c r="I97" s="63">
        <f t="shared" si="26"/>
        <v>100</v>
      </c>
      <c r="J97" s="63"/>
      <c r="K97" s="64"/>
    </row>
    <row r="98" spans="1:11" s="60" customFormat="1" ht="14.45" customHeight="1" x14ac:dyDescent="0.15">
      <c r="A98" s="70" t="s">
        <v>44</v>
      </c>
      <c r="B98" s="73" t="s">
        <v>84</v>
      </c>
      <c r="C98" s="73" t="s">
        <v>49</v>
      </c>
      <c r="D98" s="75" t="s">
        <v>85</v>
      </c>
      <c r="E98" s="57">
        <v>84</v>
      </c>
      <c r="F98" s="58">
        <f>SUM(G98:I98)</f>
        <v>669</v>
      </c>
      <c r="G98" s="59">
        <v>669</v>
      </c>
      <c r="H98" s="59">
        <v>0</v>
      </c>
      <c r="I98" s="59">
        <v>0</v>
      </c>
      <c r="J98" s="75" t="s">
        <v>86</v>
      </c>
      <c r="K98" s="76"/>
    </row>
    <row r="99" spans="1:11" s="60" customFormat="1" ht="14.45" customHeight="1" x14ac:dyDescent="0.15">
      <c r="A99" s="71"/>
      <c r="B99" s="74"/>
      <c r="C99" s="74"/>
      <c r="D99" s="74"/>
      <c r="E99" s="61" t="s">
        <v>7</v>
      </c>
      <c r="F99" s="59">
        <f>SUM(F98:F98)</f>
        <v>669</v>
      </c>
      <c r="G99" s="59">
        <f>SUM(G98:G98)</f>
        <v>669</v>
      </c>
      <c r="H99" s="59">
        <f>SUM(H98:H98)</f>
        <v>0</v>
      </c>
      <c r="I99" s="59">
        <f>SUM(I98:I98)</f>
        <v>0</v>
      </c>
      <c r="J99" s="74"/>
      <c r="K99" s="78"/>
    </row>
    <row r="100" spans="1:11" ht="14.45" customHeight="1" x14ac:dyDescent="0.15">
      <c r="A100" s="71"/>
      <c r="B100" s="85" t="s">
        <v>92</v>
      </c>
      <c r="C100" s="85" t="s">
        <v>93</v>
      </c>
      <c r="D100" s="87" t="s">
        <v>94</v>
      </c>
      <c r="E100" s="51">
        <v>59</v>
      </c>
      <c r="F100" s="52">
        <f>SUM(G100:I100)</f>
        <v>158</v>
      </c>
      <c r="G100" s="53">
        <v>66</v>
      </c>
      <c r="H100" s="53">
        <v>92</v>
      </c>
      <c r="I100" s="53">
        <v>0</v>
      </c>
      <c r="J100" s="87" t="s">
        <v>95</v>
      </c>
      <c r="K100" s="88"/>
    </row>
    <row r="101" spans="1:11" ht="14.45" customHeight="1" x14ac:dyDescent="0.15">
      <c r="A101" s="71"/>
      <c r="B101" s="85"/>
      <c r="C101" s="85"/>
      <c r="D101" s="85"/>
      <c r="E101" s="51">
        <v>74</v>
      </c>
      <c r="F101" s="52">
        <f t="shared" ref="F101:F102" si="27">SUM(G101:I101)</f>
        <v>140</v>
      </c>
      <c r="G101" s="53">
        <v>60</v>
      </c>
      <c r="H101" s="53">
        <v>80</v>
      </c>
      <c r="I101" s="53">
        <v>0</v>
      </c>
      <c r="J101" s="85"/>
      <c r="K101" s="89"/>
    </row>
    <row r="102" spans="1:11" ht="14.45" customHeight="1" x14ac:dyDescent="0.15">
      <c r="A102" s="71"/>
      <c r="B102" s="85"/>
      <c r="C102" s="85"/>
      <c r="D102" s="85"/>
      <c r="E102" s="51">
        <v>84</v>
      </c>
      <c r="F102" s="52">
        <f t="shared" si="27"/>
        <v>36</v>
      </c>
      <c r="G102" s="53">
        <v>23</v>
      </c>
      <c r="H102" s="53">
        <v>13</v>
      </c>
      <c r="I102" s="53">
        <v>0</v>
      </c>
      <c r="J102" s="85"/>
      <c r="K102" s="89"/>
    </row>
    <row r="103" spans="1:11" ht="14.45" customHeight="1" x14ac:dyDescent="0.15">
      <c r="A103" s="72"/>
      <c r="B103" s="86"/>
      <c r="C103" s="86"/>
      <c r="D103" s="86"/>
      <c r="E103" s="54" t="s">
        <v>7</v>
      </c>
      <c r="F103" s="53">
        <f>SUM(F100:F102)</f>
        <v>334</v>
      </c>
      <c r="G103" s="53">
        <f>SUM(G100:G102)</f>
        <v>149</v>
      </c>
      <c r="H103" s="53">
        <f>SUM(H100:H102)</f>
        <v>185</v>
      </c>
      <c r="I103" s="53">
        <f>SUM(I100:I102)</f>
        <v>0</v>
      </c>
      <c r="J103" s="86"/>
      <c r="K103" s="90"/>
    </row>
    <row r="104" spans="1:11" s="60" customFormat="1" ht="14.45" customHeight="1" x14ac:dyDescent="0.15">
      <c r="A104" s="79" t="s">
        <v>42</v>
      </c>
      <c r="B104" s="80"/>
      <c r="C104" s="80"/>
      <c r="D104" s="81"/>
      <c r="E104" s="62"/>
      <c r="F104" s="63">
        <f>SUM(F99,F103)</f>
        <v>1003</v>
      </c>
      <c r="G104" s="63">
        <f t="shared" ref="G104:I104" si="28">SUM(G99,G103)</f>
        <v>818</v>
      </c>
      <c r="H104" s="63">
        <f t="shared" si="28"/>
        <v>185</v>
      </c>
      <c r="I104" s="63">
        <f t="shared" si="28"/>
        <v>0</v>
      </c>
      <c r="J104" s="63"/>
      <c r="K104" s="64"/>
    </row>
    <row r="105" spans="1:11" ht="14.45" customHeight="1" x14ac:dyDescent="0.15">
      <c r="A105" s="112" t="s">
        <v>180</v>
      </c>
      <c r="B105" s="85" t="s">
        <v>122</v>
      </c>
      <c r="C105" s="85" t="s">
        <v>123</v>
      </c>
      <c r="D105" s="87" t="s">
        <v>124</v>
      </c>
      <c r="E105" s="51">
        <v>59</v>
      </c>
      <c r="F105" s="52">
        <f>SUM(G105:I105)</f>
        <v>102</v>
      </c>
      <c r="G105" s="53">
        <v>102</v>
      </c>
      <c r="H105" s="53">
        <v>0</v>
      </c>
      <c r="I105" s="53">
        <v>0</v>
      </c>
      <c r="J105" s="87" t="s">
        <v>125</v>
      </c>
      <c r="K105" s="88"/>
    </row>
    <row r="106" spans="1:11" ht="14.45" customHeight="1" x14ac:dyDescent="0.15">
      <c r="A106" s="113"/>
      <c r="B106" s="85"/>
      <c r="C106" s="85"/>
      <c r="D106" s="85"/>
      <c r="E106" s="51">
        <v>84</v>
      </c>
      <c r="F106" s="52">
        <f t="shared" ref="F106:F108" si="29">SUM(G106:I106)</f>
        <v>446</v>
      </c>
      <c r="G106" s="53">
        <v>446</v>
      </c>
      <c r="H106" s="53">
        <v>0</v>
      </c>
      <c r="I106" s="53">
        <v>0</v>
      </c>
      <c r="J106" s="85"/>
      <c r="K106" s="89"/>
    </row>
    <row r="107" spans="1:11" ht="14.45" customHeight="1" x14ac:dyDescent="0.15">
      <c r="A107" s="113"/>
      <c r="B107" s="85"/>
      <c r="C107" s="85"/>
      <c r="D107" s="85"/>
      <c r="E107" s="51">
        <v>101</v>
      </c>
      <c r="F107" s="52">
        <f t="shared" si="29"/>
        <v>40</v>
      </c>
      <c r="G107" s="53">
        <v>40</v>
      </c>
      <c r="H107" s="53">
        <v>0</v>
      </c>
      <c r="I107" s="53">
        <v>0</v>
      </c>
      <c r="J107" s="85"/>
      <c r="K107" s="89"/>
    </row>
    <row r="108" spans="1:11" ht="14.45" customHeight="1" x14ac:dyDescent="0.15">
      <c r="A108" s="113"/>
      <c r="B108" s="85"/>
      <c r="C108" s="85"/>
      <c r="D108" s="85"/>
      <c r="E108" s="51">
        <v>150</v>
      </c>
      <c r="F108" s="52">
        <f t="shared" si="29"/>
        <v>4</v>
      </c>
      <c r="G108" s="53">
        <v>4</v>
      </c>
      <c r="H108" s="53">
        <v>0</v>
      </c>
      <c r="I108" s="53">
        <v>0</v>
      </c>
      <c r="J108" s="85"/>
      <c r="K108" s="89"/>
    </row>
    <row r="109" spans="1:11" ht="14.45" customHeight="1" x14ac:dyDescent="0.15">
      <c r="A109" s="113"/>
      <c r="B109" s="86"/>
      <c r="C109" s="86"/>
      <c r="D109" s="86"/>
      <c r="E109" s="54" t="s">
        <v>7</v>
      </c>
      <c r="F109" s="53">
        <f>SUM(F105:F108)</f>
        <v>592</v>
      </c>
      <c r="G109" s="53">
        <f>SUM(G105:G108)</f>
        <v>592</v>
      </c>
      <c r="H109" s="53">
        <f>SUM(H105:H108)</f>
        <v>0</v>
      </c>
      <c r="I109" s="53">
        <f>SUM(I105:I108)</f>
        <v>0</v>
      </c>
      <c r="J109" s="86"/>
      <c r="K109" s="90"/>
    </row>
    <row r="110" spans="1:11" s="60" customFormat="1" ht="14.45" customHeight="1" x14ac:dyDescent="0.15">
      <c r="A110" s="113"/>
      <c r="B110" s="73" t="s">
        <v>74</v>
      </c>
      <c r="C110" s="73" t="s">
        <v>49</v>
      </c>
      <c r="D110" s="75" t="s">
        <v>75</v>
      </c>
      <c r="E110" s="57">
        <v>84</v>
      </c>
      <c r="F110" s="58">
        <f>SUM(G110:I110)</f>
        <v>1474</v>
      </c>
      <c r="G110" s="59">
        <v>1474</v>
      </c>
      <c r="H110" s="59">
        <v>0</v>
      </c>
      <c r="I110" s="59">
        <v>0</v>
      </c>
      <c r="J110" s="75" t="s">
        <v>76</v>
      </c>
      <c r="K110" s="76"/>
    </row>
    <row r="111" spans="1:11" s="60" customFormat="1" ht="14.45" customHeight="1" x14ac:dyDescent="0.15">
      <c r="A111" s="114"/>
      <c r="B111" s="74"/>
      <c r="C111" s="74"/>
      <c r="D111" s="74"/>
      <c r="E111" s="61" t="s">
        <v>7</v>
      </c>
      <c r="F111" s="59">
        <f>SUM(F110:F110)</f>
        <v>1474</v>
      </c>
      <c r="G111" s="59">
        <f>SUM(G110:G110)</f>
        <v>1474</v>
      </c>
      <c r="H111" s="59">
        <f>SUM(H110:H110)</f>
        <v>0</v>
      </c>
      <c r="I111" s="59">
        <f>SUM(I110:I110)</f>
        <v>0</v>
      </c>
      <c r="J111" s="74"/>
      <c r="K111" s="78"/>
    </row>
    <row r="112" spans="1:11" s="60" customFormat="1" ht="14.45" customHeight="1" x14ac:dyDescent="0.15">
      <c r="A112" s="79" t="s">
        <v>42</v>
      </c>
      <c r="B112" s="80"/>
      <c r="C112" s="80"/>
      <c r="D112" s="81"/>
      <c r="E112" s="62"/>
      <c r="F112" s="63">
        <f>SUM(F109,F111)</f>
        <v>2066</v>
      </c>
      <c r="G112" s="63">
        <f t="shared" ref="G112:I112" si="30">SUM(G109,G111)</f>
        <v>2066</v>
      </c>
      <c r="H112" s="63">
        <f t="shared" si="30"/>
        <v>0</v>
      </c>
      <c r="I112" s="63">
        <f t="shared" si="30"/>
        <v>0</v>
      </c>
      <c r="J112" s="63"/>
      <c r="K112" s="64"/>
    </row>
    <row r="113" spans="1:11" s="60" customFormat="1" ht="14.45" customHeight="1" x14ac:dyDescent="0.15">
      <c r="A113" s="70" t="s">
        <v>45</v>
      </c>
      <c r="B113" s="73" t="s">
        <v>56</v>
      </c>
      <c r="C113" s="73" t="s">
        <v>57</v>
      </c>
      <c r="D113" s="75" t="s">
        <v>58</v>
      </c>
      <c r="E113" s="57">
        <v>84</v>
      </c>
      <c r="F113" s="58">
        <f>SUM(G113:I113)</f>
        <v>870</v>
      </c>
      <c r="G113" s="59">
        <v>870</v>
      </c>
      <c r="H113" s="59">
        <v>0</v>
      </c>
      <c r="I113" s="59">
        <v>0</v>
      </c>
      <c r="J113" s="75" t="s">
        <v>59</v>
      </c>
      <c r="K113" s="76"/>
    </row>
    <row r="114" spans="1:11" s="60" customFormat="1" ht="14.45" customHeight="1" x14ac:dyDescent="0.15">
      <c r="A114" s="71"/>
      <c r="B114" s="73"/>
      <c r="C114" s="73"/>
      <c r="D114" s="73"/>
      <c r="E114" s="57">
        <v>105</v>
      </c>
      <c r="F114" s="58">
        <f t="shared" ref="F114" si="31">SUM(G114:I114)</f>
        <v>3</v>
      </c>
      <c r="G114" s="59">
        <v>3</v>
      </c>
      <c r="H114" s="59">
        <v>0</v>
      </c>
      <c r="I114" s="59">
        <v>0</v>
      </c>
      <c r="J114" s="73"/>
      <c r="K114" s="77"/>
    </row>
    <row r="115" spans="1:11" s="60" customFormat="1" ht="14.45" customHeight="1" x14ac:dyDescent="0.15">
      <c r="A115" s="72"/>
      <c r="B115" s="74"/>
      <c r="C115" s="74"/>
      <c r="D115" s="74"/>
      <c r="E115" s="61" t="s">
        <v>7</v>
      </c>
      <c r="F115" s="59">
        <f>SUM(F113:F114)</f>
        <v>873</v>
      </c>
      <c r="G115" s="59">
        <f>SUM(G113:G114)</f>
        <v>873</v>
      </c>
      <c r="H115" s="59">
        <f>SUM(H113:H114)</f>
        <v>0</v>
      </c>
      <c r="I115" s="59">
        <f>SUM(I113:I114)</f>
        <v>0</v>
      </c>
      <c r="J115" s="74"/>
      <c r="K115" s="78"/>
    </row>
    <row r="116" spans="1:11" s="60" customFormat="1" ht="14.45" customHeight="1" x14ac:dyDescent="0.15">
      <c r="A116" s="79" t="s">
        <v>42</v>
      </c>
      <c r="B116" s="80"/>
      <c r="C116" s="80"/>
      <c r="D116" s="81"/>
      <c r="E116" s="62"/>
      <c r="F116" s="63">
        <f>SUM(F115)</f>
        <v>873</v>
      </c>
      <c r="G116" s="63">
        <f>SUM(G115)</f>
        <v>873</v>
      </c>
      <c r="H116" s="63">
        <f>SUM(H115)</f>
        <v>0</v>
      </c>
      <c r="I116" s="63">
        <f>SUM(I115)</f>
        <v>0</v>
      </c>
      <c r="J116" s="63"/>
      <c r="K116" s="64"/>
    </row>
    <row r="117" spans="1:11" ht="14.45" customHeight="1" x14ac:dyDescent="0.15">
      <c r="A117" s="112" t="s">
        <v>179</v>
      </c>
      <c r="B117" s="85" t="s">
        <v>79</v>
      </c>
      <c r="C117" s="85" t="s">
        <v>49</v>
      </c>
      <c r="D117" s="87" t="s">
        <v>77</v>
      </c>
      <c r="E117" s="51">
        <v>59</v>
      </c>
      <c r="F117" s="52">
        <f>SUM(G117:I117)</f>
        <v>146</v>
      </c>
      <c r="G117" s="53">
        <v>146</v>
      </c>
      <c r="H117" s="53">
        <v>0</v>
      </c>
      <c r="I117" s="53">
        <v>0</v>
      </c>
      <c r="J117" s="87" t="s">
        <v>78</v>
      </c>
      <c r="K117" s="88"/>
    </row>
    <row r="118" spans="1:11" ht="14.45" customHeight="1" x14ac:dyDescent="0.15">
      <c r="A118" s="113"/>
      <c r="B118" s="85"/>
      <c r="C118" s="85"/>
      <c r="D118" s="85"/>
      <c r="E118" s="51">
        <v>84</v>
      </c>
      <c r="F118" s="52">
        <f t="shared" ref="F118:F119" si="32">SUM(G118:I118)</f>
        <v>702</v>
      </c>
      <c r="G118" s="53">
        <f>223+479</f>
        <v>702</v>
      </c>
      <c r="H118" s="53">
        <v>0</v>
      </c>
      <c r="I118" s="53">
        <v>0</v>
      </c>
      <c r="J118" s="85"/>
      <c r="K118" s="89"/>
    </row>
    <row r="119" spans="1:11" ht="14.45" customHeight="1" x14ac:dyDescent="0.15">
      <c r="A119" s="113"/>
      <c r="B119" s="85"/>
      <c r="C119" s="85"/>
      <c r="D119" s="85"/>
      <c r="E119" s="51">
        <v>105</v>
      </c>
      <c r="F119" s="52">
        <f t="shared" si="32"/>
        <v>144</v>
      </c>
      <c r="G119" s="53">
        <v>144</v>
      </c>
      <c r="H119" s="53">
        <v>0</v>
      </c>
      <c r="I119" s="53">
        <v>0</v>
      </c>
      <c r="J119" s="85"/>
      <c r="K119" s="89"/>
    </row>
    <row r="120" spans="1:11" ht="14.45" customHeight="1" x14ac:dyDescent="0.15">
      <c r="A120" s="113"/>
      <c r="B120" s="86"/>
      <c r="C120" s="86"/>
      <c r="D120" s="86"/>
      <c r="E120" s="54" t="s">
        <v>7</v>
      </c>
      <c r="F120" s="53">
        <f>SUM(F117:F119)</f>
        <v>992</v>
      </c>
      <c r="G120" s="53">
        <f>SUM(G117:G119)</f>
        <v>992</v>
      </c>
      <c r="H120" s="53">
        <f>SUM(H117:H119)</f>
        <v>0</v>
      </c>
      <c r="I120" s="53">
        <f>SUM(I117:I119)</f>
        <v>0</v>
      </c>
      <c r="J120" s="86"/>
      <c r="K120" s="90"/>
    </row>
    <row r="121" spans="1:11" s="60" customFormat="1" ht="14.45" customHeight="1" x14ac:dyDescent="0.15">
      <c r="A121" s="113"/>
      <c r="B121" s="73" t="s">
        <v>143</v>
      </c>
      <c r="C121" s="73" t="s">
        <v>144</v>
      </c>
      <c r="D121" s="75" t="s">
        <v>145</v>
      </c>
      <c r="E121" s="57">
        <v>84</v>
      </c>
      <c r="F121" s="58">
        <f>SUM(G121:I121)</f>
        <v>372</v>
      </c>
      <c r="G121" s="59">
        <v>372</v>
      </c>
      <c r="H121" s="59">
        <v>0</v>
      </c>
      <c r="I121" s="59">
        <v>0</v>
      </c>
      <c r="J121" s="75" t="s">
        <v>146</v>
      </c>
      <c r="K121" s="76"/>
    </row>
    <row r="122" spans="1:11" s="60" customFormat="1" ht="14.45" customHeight="1" x14ac:dyDescent="0.15">
      <c r="A122" s="113"/>
      <c r="B122" s="74"/>
      <c r="C122" s="74"/>
      <c r="D122" s="74"/>
      <c r="E122" s="61" t="s">
        <v>7</v>
      </c>
      <c r="F122" s="59">
        <f>SUM(F121:F121)</f>
        <v>372</v>
      </c>
      <c r="G122" s="59">
        <f>SUM(G121:G121)</f>
        <v>372</v>
      </c>
      <c r="H122" s="59">
        <f>SUM(H121:H121)</f>
        <v>0</v>
      </c>
      <c r="I122" s="59">
        <f>SUM(I121:I121)</f>
        <v>0</v>
      </c>
      <c r="J122" s="74"/>
      <c r="K122" s="78"/>
    </row>
    <row r="123" spans="1:11" s="60" customFormat="1" ht="14.45" customHeight="1" x14ac:dyDescent="0.15">
      <c r="A123" s="113"/>
      <c r="B123" s="73" t="s">
        <v>143</v>
      </c>
      <c r="C123" s="73" t="s">
        <v>144</v>
      </c>
      <c r="D123" s="75" t="s">
        <v>147</v>
      </c>
      <c r="E123" s="57">
        <v>84</v>
      </c>
      <c r="F123" s="58">
        <f>SUM(G123:I123)</f>
        <v>685</v>
      </c>
      <c r="G123" s="59">
        <v>685</v>
      </c>
      <c r="H123" s="59">
        <v>0</v>
      </c>
      <c r="I123" s="59">
        <v>0</v>
      </c>
      <c r="J123" s="75" t="s">
        <v>146</v>
      </c>
      <c r="K123" s="76"/>
    </row>
    <row r="124" spans="1:11" s="60" customFormat="1" ht="14.45" customHeight="1" x14ac:dyDescent="0.15">
      <c r="A124" s="114"/>
      <c r="B124" s="74"/>
      <c r="C124" s="74"/>
      <c r="D124" s="74"/>
      <c r="E124" s="61" t="s">
        <v>7</v>
      </c>
      <c r="F124" s="59">
        <f>SUM(F123:F123)</f>
        <v>685</v>
      </c>
      <c r="G124" s="59">
        <f>SUM(G123:G123)</f>
        <v>685</v>
      </c>
      <c r="H124" s="59">
        <f>SUM(H123:H123)</f>
        <v>0</v>
      </c>
      <c r="I124" s="59">
        <f>SUM(I123:I123)</f>
        <v>0</v>
      </c>
      <c r="J124" s="74"/>
      <c r="K124" s="78"/>
    </row>
    <row r="125" spans="1:11" s="60" customFormat="1" ht="14.45" customHeight="1" x14ac:dyDescent="0.15">
      <c r="A125" s="79" t="s">
        <v>42</v>
      </c>
      <c r="B125" s="80"/>
      <c r="C125" s="80"/>
      <c r="D125" s="81"/>
      <c r="E125" s="62"/>
      <c r="F125" s="63">
        <f>SUM(F120,F122,F124)</f>
        <v>2049</v>
      </c>
      <c r="G125" s="63">
        <f t="shared" ref="G125:I125" si="33">SUM(G120,G122,G124)</f>
        <v>2049</v>
      </c>
      <c r="H125" s="63">
        <f t="shared" si="33"/>
        <v>0</v>
      </c>
      <c r="I125" s="63">
        <f t="shared" si="33"/>
        <v>0</v>
      </c>
      <c r="J125" s="63"/>
      <c r="K125" s="64"/>
    </row>
    <row r="126" spans="1:11" ht="14.45" customHeight="1" x14ac:dyDescent="0.15">
      <c r="A126" s="70" t="s">
        <v>175</v>
      </c>
      <c r="B126" s="85" t="s">
        <v>80</v>
      </c>
      <c r="C126" s="85" t="s">
        <v>81</v>
      </c>
      <c r="D126" s="87" t="s">
        <v>82</v>
      </c>
      <c r="E126" s="51">
        <v>69</v>
      </c>
      <c r="F126" s="52">
        <f>SUM(G126:I126)</f>
        <v>28</v>
      </c>
      <c r="G126" s="53">
        <v>28</v>
      </c>
      <c r="H126" s="53">
        <v>0</v>
      </c>
      <c r="I126" s="53">
        <v>0</v>
      </c>
      <c r="J126" s="87" t="s">
        <v>83</v>
      </c>
      <c r="K126" s="88"/>
    </row>
    <row r="127" spans="1:11" ht="14.45" customHeight="1" x14ac:dyDescent="0.15">
      <c r="A127" s="71"/>
      <c r="B127" s="85"/>
      <c r="C127" s="85"/>
      <c r="D127" s="85"/>
      <c r="E127" s="51">
        <v>74</v>
      </c>
      <c r="F127" s="52">
        <f t="shared" ref="F127:F129" si="34">SUM(G127:I127)</f>
        <v>56</v>
      </c>
      <c r="G127" s="53">
        <v>56</v>
      </c>
      <c r="H127" s="53">
        <v>0</v>
      </c>
      <c r="I127" s="53">
        <v>0</v>
      </c>
      <c r="J127" s="85"/>
      <c r="K127" s="89"/>
    </row>
    <row r="128" spans="1:11" ht="14.45" customHeight="1" x14ac:dyDescent="0.15">
      <c r="A128" s="71"/>
      <c r="B128" s="85"/>
      <c r="C128" s="85"/>
      <c r="D128" s="85"/>
      <c r="E128" s="51">
        <v>84</v>
      </c>
      <c r="F128" s="52">
        <f t="shared" si="34"/>
        <v>48</v>
      </c>
      <c r="G128" s="53">
        <f>11+37</f>
        <v>48</v>
      </c>
      <c r="H128" s="53">
        <v>0</v>
      </c>
      <c r="I128" s="53">
        <v>0</v>
      </c>
      <c r="J128" s="85"/>
      <c r="K128" s="89"/>
    </row>
    <row r="129" spans="1:11" ht="14.45" customHeight="1" x14ac:dyDescent="0.15">
      <c r="A129" s="71"/>
      <c r="B129" s="85"/>
      <c r="C129" s="85"/>
      <c r="D129" s="85"/>
      <c r="E129" s="51">
        <v>113</v>
      </c>
      <c r="F129" s="52">
        <f t="shared" si="34"/>
        <v>46</v>
      </c>
      <c r="G129" s="53">
        <v>46</v>
      </c>
      <c r="H129" s="53">
        <v>0</v>
      </c>
      <c r="I129" s="53">
        <v>0</v>
      </c>
      <c r="J129" s="85"/>
      <c r="K129" s="89"/>
    </row>
    <row r="130" spans="1:11" ht="14.45" customHeight="1" x14ac:dyDescent="0.15">
      <c r="A130" s="71"/>
      <c r="B130" s="86"/>
      <c r="C130" s="86"/>
      <c r="D130" s="86"/>
      <c r="E130" s="54" t="s">
        <v>7</v>
      </c>
      <c r="F130" s="53">
        <f>SUM(F126:F129)</f>
        <v>178</v>
      </c>
      <c r="G130" s="53">
        <f>SUM(G126:G129)</f>
        <v>178</v>
      </c>
      <c r="H130" s="53">
        <f>SUM(H126:H129)</f>
        <v>0</v>
      </c>
      <c r="I130" s="53">
        <f>SUM(I126:I129)</f>
        <v>0</v>
      </c>
      <c r="J130" s="86"/>
      <c r="K130" s="90"/>
    </row>
    <row r="131" spans="1:11" ht="14.45" customHeight="1" x14ac:dyDescent="0.15">
      <c r="A131" s="71"/>
      <c r="B131" s="85" t="s">
        <v>126</v>
      </c>
      <c r="C131" s="85" t="s">
        <v>127</v>
      </c>
      <c r="D131" s="87" t="s">
        <v>129</v>
      </c>
      <c r="E131" s="51">
        <v>41</v>
      </c>
      <c r="F131" s="52">
        <f>SUM(G131:I131)</f>
        <v>66</v>
      </c>
      <c r="G131" s="53">
        <v>46</v>
      </c>
      <c r="H131" s="53">
        <v>20</v>
      </c>
      <c r="I131" s="53">
        <v>0</v>
      </c>
      <c r="J131" s="87" t="s">
        <v>128</v>
      </c>
      <c r="K131" s="88"/>
    </row>
    <row r="132" spans="1:11" ht="14.45" customHeight="1" x14ac:dyDescent="0.15">
      <c r="A132" s="71"/>
      <c r="B132" s="85"/>
      <c r="C132" s="85"/>
      <c r="D132" s="85"/>
      <c r="E132" s="51">
        <v>59</v>
      </c>
      <c r="F132" s="52">
        <f t="shared" ref="F132:F134" si="35">SUM(G132:I132)</f>
        <v>257</v>
      </c>
      <c r="G132" s="53">
        <v>193</v>
      </c>
      <c r="H132" s="53">
        <v>64</v>
      </c>
      <c r="I132" s="53">
        <v>0</v>
      </c>
      <c r="J132" s="85"/>
      <c r="K132" s="89"/>
    </row>
    <row r="133" spans="1:11" ht="14.45" customHeight="1" x14ac:dyDescent="0.15">
      <c r="A133" s="71"/>
      <c r="B133" s="85"/>
      <c r="C133" s="85"/>
      <c r="D133" s="85"/>
      <c r="E133" s="51">
        <v>75</v>
      </c>
      <c r="F133" s="52">
        <f t="shared" si="35"/>
        <v>145</v>
      </c>
      <c r="G133" s="53">
        <v>86</v>
      </c>
      <c r="H133" s="53">
        <v>59</v>
      </c>
      <c r="I133" s="53">
        <v>0</v>
      </c>
      <c r="J133" s="85"/>
      <c r="K133" s="89"/>
    </row>
    <row r="134" spans="1:11" ht="14.45" customHeight="1" x14ac:dyDescent="0.15">
      <c r="A134" s="71"/>
      <c r="B134" s="85"/>
      <c r="C134" s="85"/>
      <c r="D134" s="85"/>
      <c r="E134" s="51">
        <v>84</v>
      </c>
      <c r="F134" s="52">
        <f t="shared" si="35"/>
        <v>288</v>
      </c>
      <c r="G134" s="53">
        <v>99</v>
      </c>
      <c r="H134" s="53">
        <v>189</v>
      </c>
      <c r="I134" s="53">
        <v>0</v>
      </c>
      <c r="J134" s="85"/>
      <c r="K134" s="89"/>
    </row>
    <row r="135" spans="1:11" ht="14.45" customHeight="1" x14ac:dyDescent="0.15">
      <c r="A135" s="71"/>
      <c r="B135" s="86"/>
      <c r="C135" s="86"/>
      <c r="D135" s="86"/>
      <c r="E135" s="54" t="s">
        <v>7</v>
      </c>
      <c r="F135" s="53">
        <f>SUM(F131:F134)</f>
        <v>756</v>
      </c>
      <c r="G135" s="53">
        <f>SUM(G131:G134)</f>
        <v>424</v>
      </c>
      <c r="H135" s="53">
        <f>SUM(H131:H134)</f>
        <v>332</v>
      </c>
      <c r="I135" s="53">
        <f>SUM(I131:I134)</f>
        <v>0</v>
      </c>
      <c r="J135" s="86"/>
      <c r="K135" s="90"/>
    </row>
    <row r="136" spans="1:11" s="60" customFormat="1" ht="14.45" customHeight="1" x14ac:dyDescent="0.15">
      <c r="A136" s="71"/>
      <c r="B136" s="73" t="s">
        <v>97</v>
      </c>
      <c r="C136" s="73" t="s">
        <v>98</v>
      </c>
      <c r="D136" s="75" t="s">
        <v>99</v>
      </c>
      <c r="E136" s="57">
        <v>63</v>
      </c>
      <c r="F136" s="58">
        <f>SUM(G136:I136)</f>
        <v>199</v>
      </c>
      <c r="G136" s="59">
        <v>199</v>
      </c>
      <c r="H136" s="59">
        <v>0</v>
      </c>
      <c r="I136" s="59">
        <v>0</v>
      </c>
      <c r="J136" s="75" t="s">
        <v>100</v>
      </c>
      <c r="K136" s="76"/>
    </row>
    <row r="137" spans="1:11" s="60" customFormat="1" ht="14.45" customHeight="1" x14ac:dyDescent="0.15">
      <c r="A137" s="71"/>
      <c r="B137" s="73"/>
      <c r="C137" s="73"/>
      <c r="D137" s="73"/>
      <c r="E137" s="57">
        <v>84</v>
      </c>
      <c r="F137" s="58">
        <f t="shared" ref="F137" si="36">SUM(G137:I137)</f>
        <v>111</v>
      </c>
      <c r="G137" s="59">
        <v>111</v>
      </c>
      <c r="H137" s="59">
        <v>0</v>
      </c>
      <c r="I137" s="59">
        <v>0</v>
      </c>
      <c r="J137" s="73"/>
      <c r="K137" s="77"/>
    </row>
    <row r="138" spans="1:11" s="60" customFormat="1" ht="14.45" customHeight="1" x14ac:dyDescent="0.15">
      <c r="A138" s="71"/>
      <c r="B138" s="74"/>
      <c r="C138" s="74"/>
      <c r="D138" s="74"/>
      <c r="E138" s="61" t="s">
        <v>7</v>
      </c>
      <c r="F138" s="59">
        <f>SUM(F136:F137)</f>
        <v>310</v>
      </c>
      <c r="G138" s="59">
        <f>SUM(G136:G137)</f>
        <v>310</v>
      </c>
      <c r="H138" s="59">
        <f>SUM(H136:H137)</f>
        <v>0</v>
      </c>
      <c r="I138" s="59">
        <f>SUM(I136:I137)</f>
        <v>0</v>
      </c>
      <c r="J138" s="74"/>
      <c r="K138" s="78"/>
    </row>
    <row r="139" spans="1:11" ht="14.45" customHeight="1" x14ac:dyDescent="0.15">
      <c r="A139" s="71"/>
      <c r="B139" s="85" t="s">
        <v>84</v>
      </c>
      <c r="C139" s="85" t="s">
        <v>49</v>
      </c>
      <c r="D139" s="87" t="s">
        <v>87</v>
      </c>
      <c r="E139" s="51">
        <v>84</v>
      </c>
      <c r="F139" s="52">
        <f>SUM(G139:I139)</f>
        <v>500</v>
      </c>
      <c r="G139" s="53">
        <f>337+163</f>
        <v>500</v>
      </c>
      <c r="H139" s="53">
        <v>0</v>
      </c>
      <c r="I139" s="53">
        <v>0</v>
      </c>
      <c r="J139" s="87" t="s">
        <v>78</v>
      </c>
      <c r="K139" s="88"/>
    </row>
    <row r="140" spans="1:11" ht="14.45" customHeight="1" x14ac:dyDescent="0.15">
      <c r="A140" s="71"/>
      <c r="B140" s="85"/>
      <c r="C140" s="85"/>
      <c r="D140" s="85"/>
      <c r="E140" s="51">
        <v>102</v>
      </c>
      <c r="F140" s="52">
        <f t="shared" ref="F140" si="37">SUM(G140:I140)</f>
        <v>178</v>
      </c>
      <c r="G140" s="53">
        <v>178</v>
      </c>
      <c r="H140" s="53">
        <v>0</v>
      </c>
      <c r="I140" s="53">
        <v>0</v>
      </c>
      <c r="J140" s="85"/>
      <c r="K140" s="89"/>
    </row>
    <row r="141" spans="1:11" ht="14.45" customHeight="1" x14ac:dyDescent="0.15">
      <c r="A141" s="71"/>
      <c r="B141" s="86"/>
      <c r="C141" s="86"/>
      <c r="D141" s="86"/>
      <c r="E141" s="54" t="s">
        <v>7</v>
      </c>
      <c r="F141" s="53">
        <f>SUM(F139:F140)</f>
        <v>678</v>
      </c>
      <c r="G141" s="53">
        <f>SUM(G139:G140)</f>
        <v>678</v>
      </c>
      <c r="H141" s="53">
        <f>SUM(H139:H140)</f>
        <v>0</v>
      </c>
      <c r="I141" s="53">
        <f>SUM(I139:I140)</f>
        <v>0</v>
      </c>
      <c r="J141" s="86"/>
      <c r="K141" s="90"/>
    </row>
    <row r="142" spans="1:11" ht="14.45" customHeight="1" x14ac:dyDescent="0.15">
      <c r="A142" s="71"/>
      <c r="B142" s="85" t="s">
        <v>140</v>
      </c>
      <c r="C142" s="85" t="s">
        <v>49</v>
      </c>
      <c r="D142" s="87" t="s">
        <v>141</v>
      </c>
      <c r="E142" s="51">
        <v>74</v>
      </c>
      <c r="F142" s="52">
        <f>SUM(G142:I142)</f>
        <v>228</v>
      </c>
      <c r="G142" s="53">
        <v>228</v>
      </c>
      <c r="H142" s="53">
        <v>0</v>
      </c>
      <c r="I142" s="53">
        <v>0</v>
      </c>
      <c r="J142" s="87" t="s">
        <v>142</v>
      </c>
      <c r="K142" s="88"/>
    </row>
    <row r="143" spans="1:11" ht="14.45" customHeight="1" x14ac:dyDescent="0.15">
      <c r="A143" s="71"/>
      <c r="B143" s="85"/>
      <c r="C143" s="85"/>
      <c r="D143" s="85"/>
      <c r="E143" s="51">
        <v>84</v>
      </c>
      <c r="F143" s="52">
        <f t="shared" ref="F143:F144" si="38">SUM(G143:I143)</f>
        <v>1097</v>
      </c>
      <c r="G143" s="53">
        <v>1097</v>
      </c>
      <c r="H143" s="53">
        <v>0</v>
      </c>
      <c r="I143" s="53">
        <v>0</v>
      </c>
      <c r="J143" s="85"/>
      <c r="K143" s="89"/>
    </row>
    <row r="144" spans="1:11" ht="14.45" customHeight="1" x14ac:dyDescent="0.15">
      <c r="A144" s="71"/>
      <c r="B144" s="85"/>
      <c r="C144" s="85"/>
      <c r="D144" s="85"/>
      <c r="E144" s="51">
        <v>102</v>
      </c>
      <c r="F144" s="52">
        <f t="shared" si="38"/>
        <v>150</v>
      </c>
      <c r="G144" s="53">
        <v>150</v>
      </c>
      <c r="H144" s="53">
        <v>0</v>
      </c>
      <c r="I144" s="53">
        <v>0</v>
      </c>
      <c r="J144" s="85"/>
      <c r="K144" s="89"/>
    </row>
    <row r="145" spans="1:11" ht="14.45" customHeight="1" x14ac:dyDescent="0.15">
      <c r="A145" s="72"/>
      <c r="B145" s="86"/>
      <c r="C145" s="86"/>
      <c r="D145" s="86"/>
      <c r="E145" s="54" t="s">
        <v>7</v>
      </c>
      <c r="F145" s="53">
        <f>SUM(F142:F144)</f>
        <v>1475</v>
      </c>
      <c r="G145" s="53">
        <f>SUM(G142:G144)</f>
        <v>1475</v>
      </c>
      <c r="H145" s="53">
        <f>SUM(H142:H144)</f>
        <v>0</v>
      </c>
      <c r="I145" s="53">
        <f>SUM(I142:I144)</f>
        <v>0</v>
      </c>
      <c r="J145" s="86"/>
      <c r="K145" s="90"/>
    </row>
    <row r="146" spans="1:11" s="60" customFormat="1" ht="14.45" customHeight="1" x14ac:dyDescent="0.15">
      <c r="A146" s="79" t="s">
        <v>42</v>
      </c>
      <c r="B146" s="80"/>
      <c r="C146" s="80"/>
      <c r="D146" s="81"/>
      <c r="E146" s="62"/>
      <c r="F146" s="63">
        <f>SUM(F130,F135,F138,F141,F145)</f>
        <v>3397</v>
      </c>
      <c r="G146" s="63">
        <f t="shared" ref="G146:I146" si="39">SUM(G130,G135,G138,G141,G145)</f>
        <v>3065</v>
      </c>
      <c r="H146" s="63">
        <f t="shared" si="39"/>
        <v>332</v>
      </c>
      <c r="I146" s="63">
        <f t="shared" si="39"/>
        <v>0</v>
      </c>
      <c r="J146" s="63"/>
      <c r="K146" s="64"/>
    </row>
    <row r="147" spans="1:11" ht="15" customHeight="1" x14ac:dyDescent="0.15">
      <c r="A147" s="112" t="s">
        <v>174</v>
      </c>
      <c r="B147" s="85" t="s">
        <v>119</v>
      </c>
      <c r="C147" s="85" t="s">
        <v>103</v>
      </c>
      <c r="D147" s="87" t="s">
        <v>120</v>
      </c>
      <c r="E147" s="51">
        <v>84</v>
      </c>
      <c r="F147" s="52">
        <f>SUM(G147:I147)</f>
        <v>253</v>
      </c>
      <c r="G147" s="53">
        <v>253</v>
      </c>
      <c r="H147" s="53">
        <v>0</v>
      </c>
      <c r="I147" s="53">
        <v>0</v>
      </c>
      <c r="J147" s="87" t="s">
        <v>121</v>
      </c>
      <c r="K147" s="88"/>
    </row>
    <row r="148" spans="1:11" x14ac:dyDescent="0.15">
      <c r="A148" s="113"/>
      <c r="B148" s="86"/>
      <c r="C148" s="86"/>
      <c r="D148" s="86"/>
      <c r="E148" s="54" t="s">
        <v>7</v>
      </c>
      <c r="F148" s="53">
        <f>SUM(F147:F147)</f>
        <v>253</v>
      </c>
      <c r="G148" s="53">
        <f>SUM(G147:G147)</f>
        <v>253</v>
      </c>
      <c r="H148" s="53">
        <f>SUM(H147:H147)</f>
        <v>0</v>
      </c>
      <c r="I148" s="53">
        <f>SUM(I147:I147)</f>
        <v>0</v>
      </c>
      <c r="J148" s="86"/>
      <c r="K148" s="90"/>
    </row>
    <row r="149" spans="1:11" ht="15" customHeight="1" x14ac:dyDescent="0.15">
      <c r="A149" s="113"/>
      <c r="B149" s="85" t="s">
        <v>155</v>
      </c>
      <c r="C149" s="85" t="s">
        <v>81</v>
      </c>
      <c r="D149" s="87" t="s">
        <v>156</v>
      </c>
      <c r="E149" s="51">
        <v>84</v>
      </c>
      <c r="F149" s="52">
        <f>SUM(G149:I149)</f>
        <v>405</v>
      </c>
      <c r="G149" s="53">
        <v>405</v>
      </c>
      <c r="H149" s="53">
        <v>0</v>
      </c>
      <c r="I149" s="53">
        <v>0</v>
      </c>
      <c r="J149" s="87" t="s">
        <v>157</v>
      </c>
      <c r="K149" s="88"/>
    </row>
    <row r="150" spans="1:11" ht="15" customHeight="1" x14ac:dyDescent="0.15">
      <c r="A150" s="113"/>
      <c r="B150" s="85"/>
      <c r="C150" s="85"/>
      <c r="D150" s="85"/>
      <c r="E150" s="51">
        <v>112</v>
      </c>
      <c r="F150" s="52">
        <f t="shared" ref="F150:F152" si="40">SUM(G150:I150)</f>
        <v>223</v>
      </c>
      <c r="G150" s="53">
        <v>223</v>
      </c>
      <c r="H150" s="53">
        <v>0</v>
      </c>
      <c r="I150" s="53">
        <v>0</v>
      </c>
      <c r="J150" s="85"/>
      <c r="K150" s="89"/>
    </row>
    <row r="151" spans="1:11" ht="15" customHeight="1" x14ac:dyDescent="0.15">
      <c r="A151" s="113"/>
      <c r="B151" s="85"/>
      <c r="C151" s="85"/>
      <c r="D151" s="85"/>
      <c r="E151" s="51">
        <v>124</v>
      </c>
      <c r="F151" s="52">
        <f t="shared" si="40"/>
        <v>45</v>
      </c>
      <c r="G151" s="53">
        <v>45</v>
      </c>
      <c r="H151" s="53">
        <v>0</v>
      </c>
      <c r="I151" s="53">
        <v>0</v>
      </c>
      <c r="J151" s="85"/>
      <c r="K151" s="89"/>
    </row>
    <row r="152" spans="1:11" ht="15" customHeight="1" x14ac:dyDescent="0.15">
      <c r="A152" s="113"/>
      <c r="B152" s="85"/>
      <c r="C152" s="85"/>
      <c r="D152" s="85"/>
      <c r="E152" s="51">
        <v>138</v>
      </c>
      <c r="F152" s="52">
        <f t="shared" si="40"/>
        <v>4</v>
      </c>
      <c r="G152" s="53">
        <v>4</v>
      </c>
      <c r="H152" s="53">
        <v>0</v>
      </c>
      <c r="I152" s="53">
        <v>0</v>
      </c>
      <c r="J152" s="85"/>
      <c r="K152" s="89"/>
    </row>
    <row r="153" spans="1:11" ht="15" customHeight="1" x14ac:dyDescent="0.15">
      <c r="A153" s="113"/>
      <c r="B153" s="86"/>
      <c r="C153" s="86"/>
      <c r="D153" s="86"/>
      <c r="E153" s="54" t="s">
        <v>7</v>
      </c>
      <c r="F153" s="53">
        <f>SUM(F149:F152)</f>
        <v>677</v>
      </c>
      <c r="G153" s="53">
        <f>SUM(G149:G152)</f>
        <v>677</v>
      </c>
      <c r="H153" s="53">
        <f>SUM(H149:H152)</f>
        <v>0</v>
      </c>
      <c r="I153" s="53">
        <f>SUM(I149:I152)</f>
        <v>0</v>
      </c>
      <c r="J153" s="86"/>
      <c r="K153" s="90"/>
    </row>
    <row r="154" spans="1:11" ht="15" customHeight="1" x14ac:dyDescent="0.15">
      <c r="A154" s="113"/>
      <c r="B154" s="85" t="s">
        <v>104</v>
      </c>
      <c r="C154" s="85" t="s">
        <v>103</v>
      </c>
      <c r="D154" s="87" t="s">
        <v>105</v>
      </c>
      <c r="E154" s="51">
        <v>59</v>
      </c>
      <c r="F154" s="52">
        <f>SUM(G154:I154)</f>
        <v>395</v>
      </c>
      <c r="G154" s="53">
        <v>395</v>
      </c>
      <c r="H154" s="53">
        <v>0</v>
      </c>
      <c r="I154" s="53">
        <v>0</v>
      </c>
      <c r="J154" s="87" t="s">
        <v>106</v>
      </c>
      <c r="K154" s="88"/>
    </row>
    <row r="155" spans="1:11" ht="15" customHeight="1" x14ac:dyDescent="0.15">
      <c r="A155" s="113"/>
      <c r="B155" s="85"/>
      <c r="C155" s="85"/>
      <c r="D155" s="85"/>
      <c r="E155" s="51">
        <v>84</v>
      </c>
      <c r="F155" s="52">
        <f t="shared" ref="F155" si="41">SUM(G155:I155)</f>
        <v>760</v>
      </c>
      <c r="G155" s="53">
        <v>760</v>
      </c>
      <c r="H155" s="53">
        <v>0</v>
      </c>
      <c r="I155" s="53">
        <v>0</v>
      </c>
      <c r="J155" s="85"/>
      <c r="K155" s="89"/>
    </row>
    <row r="156" spans="1:11" ht="15" customHeight="1" x14ac:dyDescent="0.15">
      <c r="A156" s="113"/>
      <c r="B156" s="86"/>
      <c r="C156" s="86"/>
      <c r="D156" s="86"/>
      <c r="E156" s="54" t="s">
        <v>7</v>
      </c>
      <c r="F156" s="53">
        <f>SUM(F154:F155)</f>
        <v>1155</v>
      </c>
      <c r="G156" s="53">
        <f>SUM(G154:G155)</f>
        <v>1155</v>
      </c>
      <c r="H156" s="53">
        <f>SUM(H154:H155)</f>
        <v>0</v>
      </c>
      <c r="I156" s="53">
        <f>SUM(I154:I155)</f>
        <v>0</v>
      </c>
      <c r="J156" s="86"/>
      <c r="K156" s="90"/>
    </row>
    <row r="157" spans="1:11" s="60" customFormat="1" ht="15" customHeight="1" x14ac:dyDescent="0.15">
      <c r="A157" s="113"/>
      <c r="B157" s="73" t="s">
        <v>115</v>
      </c>
      <c r="C157" s="73" t="s">
        <v>116</v>
      </c>
      <c r="D157" s="75" t="s">
        <v>117</v>
      </c>
      <c r="E157" s="57">
        <v>84</v>
      </c>
      <c r="F157" s="58">
        <f>SUM(G157:I157)</f>
        <v>104</v>
      </c>
      <c r="G157" s="59">
        <v>104</v>
      </c>
      <c r="H157" s="59">
        <v>0</v>
      </c>
      <c r="I157" s="59">
        <v>0</v>
      </c>
      <c r="J157" s="75" t="s">
        <v>118</v>
      </c>
      <c r="K157" s="76"/>
    </row>
    <row r="158" spans="1:11" s="60" customFormat="1" ht="15" customHeight="1" x14ac:dyDescent="0.15">
      <c r="A158" s="114"/>
      <c r="B158" s="74"/>
      <c r="C158" s="74"/>
      <c r="D158" s="74"/>
      <c r="E158" s="61" t="s">
        <v>7</v>
      </c>
      <c r="F158" s="59">
        <f>SUM(F157:F157)</f>
        <v>104</v>
      </c>
      <c r="G158" s="59">
        <f>SUM(G157:G157)</f>
        <v>104</v>
      </c>
      <c r="H158" s="59">
        <f>SUM(H157:H157)</f>
        <v>0</v>
      </c>
      <c r="I158" s="59">
        <f>SUM(I157:I157)</f>
        <v>0</v>
      </c>
      <c r="J158" s="74"/>
      <c r="K158" s="78"/>
    </row>
    <row r="159" spans="1:11" s="60" customFormat="1" ht="15" customHeight="1" x14ac:dyDescent="0.15">
      <c r="A159" s="79" t="s">
        <v>42</v>
      </c>
      <c r="B159" s="80"/>
      <c r="C159" s="80"/>
      <c r="D159" s="81"/>
      <c r="E159" s="62"/>
      <c r="F159" s="63">
        <f>SUM(F148,F153,F156,F158)</f>
        <v>2189</v>
      </c>
      <c r="G159" s="63">
        <f t="shared" ref="G159:I159" si="42">SUM(G148,G153,G156,G158)</f>
        <v>2189</v>
      </c>
      <c r="H159" s="63">
        <f t="shared" si="42"/>
        <v>0</v>
      </c>
      <c r="I159" s="63">
        <f t="shared" si="42"/>
        <v>0</v>
      </c>
      <c r="J159" s="63"/>
      <c r="K159" s="64"/>
    </row>
    <row r="160" spans="1:11" s="60" customFormat="1" ht="15" customHeight="1" x14ac:dyDescent="0.15">
      <c r="A160" s="70" t="s">
        <v>181</v>
      </c>
      <c r="B160" s="73" t="s">
        <v>182</v>
      </c>
      <c r="C160" s="73" t="s">
        <v>183</v>
      </c>
      <c r="D160" s="75" t="s">
        <v>184</v>
      </c>
      <c r="E160" s="57">
        <v>59</v>
      </c>
      <c r="F160" s="58">
        <f>SUM(G160:I160)</f>
        <v>48</v>
      </c>
      <c r="G160" s="59">
        <v>48</v>
      </c>
      <c r="H160" s="59">
        <v>0</v>
      </c>
      <c r="I160" s="59">
        <v>0</v>
      </c>
      <c r="J160" s="75" t="s">
        <v>59</v>
      </c>
      <c r="K160" s="76"/>
    </row>
    <row r="161" spans="1:11" s="60" customFormat="1" ht="15" customHeight="1" x14ac:dyDescent="0.15">
      <c r="A161" s="71"/>
      <c r="B161" s="73"/>
      <c r="C161" s="73"/>
      <c r="D161" s="73"/>
      <c r="E161" s="57">
        <v>84</v>
      </c>
      <c r="F161" s="58">
        <f t="shared" ref="F161" si="43">SUM(G161:I161)</f>
        <v>86</v>
      </c>
      <c r="G161" s="59">
        <v>86</v>
      </c>
      <c r="H161" s="59">
        <v>0</v>
      </c>
      <c r="I161" s="59">
        <v>0</v>
      </c>
      <c r="J161" s="73"/>
      <c r="K161" s="77"/>
    </row>
    <row r="162" spans="1:11" s="60" customFormat="1" ht="15" customHeight="1" x14ac:dyDescent="0.15">
      <c r="A162" s="72"/>
      <c r="B162" s="74"/>
      <c r="C162" s="74"/>
      <c r="D162" s="74"/>
      <c r="E162" s="61" t="s">
        <v>7</v>
      </c>
      <c r="F162" s="59">
        <f>SUM(F160:F161)</f>
        <v>134</v>
      </c>
      <c r="G162" s="59">
        <f>SUM(G160:G161)</f>
        <v>134</v>
      </c>
      <c r="H162" s="59">
        <f>SUM(H160:H161)</f>
        <v>0</v>
      </c>
      <c r="I162" s="59">
        <f>SUM(I160:I161)</f>
        <v>0</v>
      </c>
      <c r="J162" s="74"/>
      <c r="K162" s="78"/>
    </row>
    <row r="163" spans="1:11" s="60" customFormat="1" ht="15" customHeight="1" x14ac:dyDescent="0.15">
      <c r="A163" s="79" t="s">
        <v>42</v>
      </c>
      <c r="B163" s="80"/>
      <c r="C163" s="80"/>
      <c r="D163" s="81"/>
      <c r="E163" s="62"/>
      <c r="F163" s="63">
        <f>SUM(F162)</f>
        <v>134</v>
      </c>
      <c r="G163" s="63">
        <f>SUM(G162)</f>
        <v>134</v>
      </c>
      <c r="H163" s="63">
        <f>SUM(H162)</f>
        <v>0</v>
      </c>
      <c r="I163" s="63">
        <f>SUM(I162)</f>
        <v>0</v>
      </c>
      <c r="J163" s="63"/>
      <c r="K163" s="64"/>
    </row>
  </sheetData>
  <mergeCells count="229">
    <mergeCell ref="D147:D148"/>
    <mergeCell ref="C117:C120"/>
    <mergeCell ref="D117:D120"/>
    <mergeCell ref="B105:B109"/>
    <mergeCell ref="C105:C109"/>
    <mergeCell ref="A72:A73"/>
    <mergeCell ref="A78:A81"/>
    <mergeCell ref="A31:A70"/>
    <mergeCell ref="A117:A124"/>
    <mergeCell ref="A105:A111"/>
    <mergeCell ref="A98:A103"/>
    <mergeCell ref="D51:D53"/>
    <mergeCell ref="B33:B40"/>
    <mergeCell ref="C33:C40"/>
    <mergeCell ref="D33:D40"/>
    <mergeCell ref="B51:B53"/>
    <mergeCell ref="C51:C53"/>
    <mergeCell ref="B100:B103"/>
    <mergeCell ref="C100:C103"/>
    <mergeCell ref="D100:D103"/>
    <mergeCell ref="D105:D109"/>
    <mergeCell ref="B87:B91"/>
    <mergeCell ref="C87:C91"/>
    <mergeCell ref="D87:D91"/>
    <mergeCell ref="J100:J103"/>
    <mergeCell ref="K100:K103"/>
    <mergeCell ref="B136:B138"/>
    <mergeCell ref="C136:C138"/>
    <mergeCell ref="D136:D138"/>
    <mergeCell ref="J136:J138"/>
    <mergeCell ref="K136:K138"/>
    <mergeCell ref="B139:B141"/>
    <mergeCell ref="C139:C141"/>
    <mergeCell ref="D139:D141"/>
    <mergeCell ref="J139:J141"/>
    <mergeCell ref="K139:K141"/>
    <mergeCell ref="B131:B135"/>
    <mergeCell ref="C131:C135"/>
    <mergeCell ref="D131:D135"/>
    <mergeCell ref="J131:J135"/>
    <mergeCell ref="K131:K135"/>
    <mergeCell ref="J117:J120"/>
    <mergeCell ref="K117:K120"/>
    <mergeCell ref="A125:D125"/>
    <mergeCell ref="A116:D116"/>
    <mergeCell ref="B121:B122"/>
    <mergeCell ref="C121:C122"/>
    <mergeCell ref="D121:D122"/>
    <mergeCell ref="J147:J148"/>
    <mergeCell ref="K147:K148"/>
    <mergeCell ref="A159:D159"/>
    <mergeCell ref="B142:B145"/>
    <mergeCell ref="C142:C145"/>
    <mergeCell ref="D142:D145"/>
    <mergeCell ref="J142:J145"/>
    <mergeCell ref="K142:K145"/>
    <mergeCell ref="A146:D146"/>
    <mergeCell ref="B157:B158"/>
    <mergeCell ref="C157:C158"/>
    <mergeCell ref="D157:D158"/>
    <mergeCell ref="J157:J158"/>
    <mergeCell ref="K157:K158"/>
    <mergeCell ref="B154:B156"/>
    <mergeCell ref="C154:C156"/>
    <mergeCell ref="D154:D156"/>
    <mergeCell ref="J154:J156"/>
    <mergeCell ref="K154:K156"/>
    <mergeCell ref="B149:B153"/>
    <mergeCell ref="A147:A158"/>
    <mergeCell ref="A126:A145"/>
    <mergeCell ref="B147:B148"/>
    <mergeCell ref="C147:C148"/>
    <mergeCell ref="J121:J122"/>
    <mergeCell ref="K121:K122"/>
    <mergeCell ref="C149:C153"/>
    <mergeCell ref="D149:D153"/>
    <mergeCell ref="J149:J153"/>
    <mergeCell ref="K149:K153"/>
    <mergeCell ref="A112:D112"/>
    <mergeCell ref="A113:A115"/>
    <mergeCell ref="B113:B115"/>
    <mergeCell ref="C113:C115"/>
    <mergeCell ref="D113:D115"/>
    <mergeCell ref="J113:J115"/>
    <mergeCell ref="K113:K115"/>
    <mergeCell ref="B123:B124"/>
    <mergeCell ref="C123:C124"/>
    <mergeCell ref="D123:D124"/>
    <mergeCell ref="J123:J124"/>
    <mergeCell ref="K123:K124"/>
    <mergeCell ref="B126:B130"/>
    <mergeCell ref="C126:C130"/>
    <mergeCell ref="D126:D130"/>
    <mergeCell ref="J126:J130"/>
    <mergeCell ref="K126:K130"/>
    <mergeCell ref="B117:B120"/>
    <mergeCell ref="J105:J109"/>
    <mergeCell ref="K105:K109"/>
    <mergeCell ref="A104:D104"/>
    <mergeCell ref="B110:B111"/>
    <mergeCell ref="C110:C111"/>
    <mergeCell ref="D110:D111"/>
    <mergeCell ref="J110:J111"/>
    <mergeCell ref="K110:K111"/>
    <mergeCell ref="B83:B86"/>
    <mergeCell ref="C83:C86"/>
    <mergeCell ref="D83:D86"/>
    <mergeCell ref="J83:J86"/>
    <mergeCell ref="K83:K86"/>
    <mergeCell ref="A97:D97"/>
    <mergeCell ref="B98:B99"/>
    <mergeCell ref="C98:C99"/>
    <mergeCell ref="D98:D99"/>
    <mergeCell ref="J98:J99"/>
    <mergeCell ref="K98:K99"/>
    <mergeCell ref="B92:B96"/>
    <mergeCell ref="C92:C96"/>
    <mergeCell ref="D92:D96"/>
    <mergeCell ref="J92:J96"/>
    <mergeCell ref="K92:K96"/>
    <mergeCell ref="J72:J73"/>
    <mergeCell ref="A30:D30"/>
    <mergeCell ref="J54:J56"/>
    <mergeCell ref="J87:J91"/>
    <mergeCell ref="K87:K91"/>
    <mergeCell ref="A83:A96"/>
    <mergeCell ref="B78:B81"/>
    <mergeCell ref="C78:C81"/>
    <mergeCell ref="D78:D81"/>
    <mergeCell ref="J78:J81"/>
    <mergeCell ref="K78:K81"/>
    <mergeCell ref="A82:D82"/>
    <mergeCell ref="B14:B18"/>
    <mergeCell ref="C14:C18"/>
    <mergeCell ref="D14:D18"/>
    <mergeCell ref="J14:J18"/>
    <mergeCell ref="K14:K18"/>
    <mergeCell ref="B28:B29"/>
    <mergeCell ref="C28:C29"/>
    <mergeCell ref="D28:D29"/>
    <mergeCell ref="J28:J29"/>
    <mergeCell ref="K28:K29"/>
    <mergeCell ref="B22:B27"/>
    <mergeCell ref="C22:C27"/>
    <mergeCell ref="D22:D27"/>
    <mergeCell ref="J22:J27"/>
    <mergeCell ref="K22:K27"/>
    <mergeCell ref="C41:C45"/>
    <mergeCell ref="D41:D45"/>
    <mergeCell ref="J41:J45"/>
    <mergeCell ref="K41:K45"/>
    <mergeCell ref="C66:C70"/>
    <mergeCell ref="D66:D70"/>
    <mergeCell ref="A71:D71"/>
    <mergeCell ref="J66:J70"/>
    <mergeCell ref="A77:D77"/>
    <mergeCell ref="A75:A76"/>
    <mergeCell ref="B75:B76"/>
    <mergeCell ref="C75:C76"/>
    <mergeCell ref="D75:D76"/>
    <mergeCell ref="J75:J76"/>
    <mergeCell ref="A74:D74"/>
    <mergeCell ref="K61:K65"/>
    <mergeCell ref="K72:K73"/>
    <mergeCell ref="B66:B70"/>
    <mergeCell ref="K75:K76"/>
    <mergeCell ref="K66:K70"/>
    <mergeCell ref="B57:B60"/>
    <mergeCell ref="B72:B73"/>
    <mergeCell ref="C72:C73"/>
    <mergeCell ref="D72:D73"/>
    <mergeCell ref="B31:B32"/>
    <mergeCell ref="C31:C32"/>
    <mergeCell ref="D31:D32"/>
    <mergeCell ref="J31:J32"/>
    <mergeCell ref="D61:D65"/>
    <mergeCell ref="C57:C60"/>
    <mergeCell ref="D57:D60"/>
    <mergeCell ref="J57:J60"/>
    <mergeCell ref="K8:K12"/>
    <mergeCell ref="A13:D13"/>
    <mergeCell ref="D19:D21"/>
    <mergeCell ref="J19:J21"/>
    <mergeCell ref="K19:K21"/>
    <mergeCell ref="A14:A29"/>
    <mergeCell ref="A8:A12"/>
    <mergeCell ref="J61:J65"/>
    <mergeCell ref="K31:K32"/>
    <mergeCell ref="K33:K40"/>
    <mergeCell ref="K57:K60"/>
    <mergeCell ref="J51:J53"/>
    <mergeCell ref="K51:K53"/>
    <mergeCell ref="J33:J40"/>
    <mergeCell ref="K54:K56"/>
    <mergeCell ref="B41:B45"/>
    <mergeCell ref="A1:K1"/>
    <mergeCell ref="A3:K3"/>
    <mergeCell ref="A5:A6"/>
    <mergeCell ref="B5:B6"/>
    <mergeCell ref="C5:C6"/>
    <mergeCell ref="D5:D6"/>
    <mergeCell ref="E5:E6"/>
    <mergeCell ref="F5:I5"/>
    <mergeCell ref="J5:J6"/>
    <mergeCell ref="K5:K6"/>
    <mergeCell ref="A160:A162"/>
    <mergeCell ref="B160:B162"/>
    <mergeCell ref="C160:C162"/>
    <mergeCell ref="D160:D162"/>
    <mergeCell ref="J160:J162"/>
    <mergeCell ref="K160:K162"/>
    <mergeCell ref="A163:D163"/>
    <mergeCell ref="A7:D7"/>
    <mergeCell ref="B46:B50"/>
    <mergeCell ref="C46:C50"/>
    <mergeCell ref="D46:D50"/>
    <mergeCell ref="J46:J50"/>
    <mergeCell ref="K46:K50"/>
    <mergeCell ref="B54:B56"/>
    <mergeCell ref="C54:C56"/>
    <mergeCell ref="D54:D56"/>
    <mergeCell ref="B19:B21"/>
    <mergeCell ref="C19:C21"/>
    <mergeCell ref="D8:D12"/>
    <mergeCell ref="J8:J12"/>
    <mergeCell ref="B8:B12"/>
    <mergeCell ref="C8:C12"/>
    <mergeCell ref="B61:B65"/>
    <mergeCell ref="C61:C65"/>
  </mergeCells>
  <phoneticPr fontId="27" type="noConversion"/>
  <printOptions horizontalCentered="1"/>
  <pageMargins left="0.19680555164813995" right="0.19680555164813995" top="0.39361110329627991" bottom="0.39361110329627991" header="0.31486111879348755" footer="0.31486111879348755"/>
  <pageSetup paperSize="9" scale="68" fitToHeight="0" orientation="portrait" r:id="rId1"/>
  <rowBreaks count="2" manualBreakCount="2">
    <brk id="71" max="10" man="1"/>
    <brk id="14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 </vt:lpstr>
      <vt:lpstr>세부내역</vt:lpstr>
      <vt:lpstr>세부내역!Print_Area</vt:lpstr>
      <vt:lpstr>'총괄표 '!Print_Area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</dc:creator>
  <cp:lastModifiedBy>정태준</cp:lastModifiedBy>
  <cp:revision>10</cp:revision>
  <cp:lastPrinted>2022-07-05T07:42:31Z</cp:lastPrinted>
  <dcterms:created xsi:type="dcterms:W3CDTF">2008-12-24T01:43:05Z</dcterms:created>
  <dcterms:modified xsi:type="dcterms:W3CDTF">2022-07-05T07:54:11Z</dcterms:modified>
  <cp:version>0906.0200.01</cp:version>
</cp:coreProperties>
</file>