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/>
  </bookViews>
  <sheets>
    <sheet name="총괄표 " sheetId="1" r:id="rId1"/>
    <sheet name="세부내역" sheetId="2" r:id="rId2"/>
  </sheets>
  <definedNames>
    <definedName name="_xlnm._FilterDatabase" localSheetId="1" hidden="1">세부내역!$A$4:$K$79</definedName>
    <definedName name="_xlnm.Print_Area" localSheetId="1">세부내역!$A$1:$K$117</definedName>
    <definedName name="_xlnm.Print_Area" localSheetId="0">'총괄표 '!$A$1:$F$29</definedName>
    <definedName name="_xlnm.Print_Titles" localSheetId="1">세부내역!$4:$5</definedName>
  </definedNames>
  <calcPr calcId="162913"/>
</workbook>
</file>

<file path=xl/calcChain.xml><?xml version="1.0" encoding="utf-8"?>
<calcChain xmlns="http://schemas.openxmlformats.org/spreadsheetml/2006/main">
  <c r="I98" i="2" l="1"/>
  <c r="H98" i="2"/>
  <c r="G98" i="2"/>
  <c r="F97" i="2"/>
  <c r="F96" i="2"/>
  <c r="H17" i="2"/>
  <c r="G17" i="2"/>
  <c r="I45" i="2"/>
  <c r="H45" i="2"/>
  <c r="F44" i="2"/>
  <c r="G43" i="2"/>
  <c r="F43" i="2" s="1"/>
  <c r="G42" i="2"/>
  <c r="F98" i="2" l="1"/>
  <c r="G45" i="2"/>
  <c r="F42" i="2"/>
  <c r="F45" i="2" s="1"/>
  <c r="G59" i="2" l="1"/>
  <c r="G58" i="2"/>
  <c r="I113" i="2" l="1"/>
  <c r="H113" i="2"/>
  <c r="G113" i="2"/>
  <c r="F112" i="2"/>
  <c r="F113" i="2" s="1"/>
  <c r="I22" i="2" l="1"/>
  <c r="H22" i="2"/>
  <c r="G22" i="2"/>
  <c r="F21" i="2"/>
  <c r="F22" i="2" s="1"/>
  <c r="I95" i="2" l="1"/>
  <c r="H95" i="2"/>
  <c r="G95" i="2"/>
  <c r="F94" i="2"/>
  <c r="F93" i="2"/>
  <c r="F95" i="2" l="1"/>
  <c r="H27" i="2" l="1"/>
  <c r="F27" i="2" s="1"/>
  <c r="H26" i="2"/>
  <c r="H25" i="2"/>
  <c r="H24" i="2"/>
  <c r="G26" i="2"/>
  <c r="G25" i="2"/>
  <c r="G24" i="2"/>
  <c r="I28" i="2"/>
  <c r="I29" i="2" s="1"/>
  <c r="H28" i="2" l="1"/>
  <c r="H29" i="2" s="1"/>
  <c r="G28" i="2"/>
  <c r="G29" i="2" s="1"/>
  <c r="G76" i="2"/>
  <c r="I84" i="2"/>
  <c r="I85" i="2" s="1"/>
  <c r="H84" i="2"/>
  <c r="H85" i="2" s="1"/>
  <c r="G84" i="2"/>
  <c r="G85" i="2" s="1"/>
  <c r="F83" i="2"/>
  <c r="F82" i="2"/>
  <c r="F81" i="2"/>
  <c r="F80" i="2"/>
  <c r="F84" i="2" l="1"/>
  <c r="F85" i="2" s="1"/>
  <c r="I40" i="2"/>
  <c r="H40" i="2"/>
  <c r="G40" i="2"/>
  <c r="F39" i="2"/>
  <c r="F38" i="2"/>
  <c r="I37" i="2"/>
  <c r="I41" i="2" s="1"/>
  <c r="H37" i="2"/>
  <c r="H41" i="2" s="1"/>
  <c r="G37" i="2"/>
  <c r="G41" i="2" s="1"/>
  <c r="F36" i="2"/>
  <c r="F37" i="2" s="1"/>
  <c r="F40" i="2" l="1"/>
  <c r="F41" i="2" s="1"/>
  <c r="I104" i="2"/>
  <c r="H104" i="2"/>
  <c r="G104" i="2"/>
  <c r="F103" i="2"/>
  <c r="F102" i="2"/>
  <c r="F101" i="2"/>
  <c r="F100" i="2"/>
  <c r="F99" i="2"/>
  <c r="F104" i="2" l="1"/>
  <c r="I50" i="2"/>
  <c r="I51" i="2" s="1"/>
  <c r="H50" i="2"/>
  <c r="H51" i="2" s="1"/>
  <c r="G50" i="2"/>
  <c r="G51" i="2" s="1"/>
  <c r="F49" i="2"/>
  <c r="F48" i="2"/>
  <c r="F47" i="2"/>
  <c r="F46" i="2"/>
  <c r="F50" i="2" l="1"/>
  <c r="F51" i="2" s="1"/>
  <c r="I116" i="2" l="1"/>
  <c r="H116" i="2"/>
  <c r="G116" i="2"/>
  <c r="F115" i="2"/>
  <c r="F114" i="2"/>
  <c r="I92" i="2"/>
  <c r="H92" i="2"/>
  <c r="G92" i="2"/>
  <c r="F91" i="2"/>
  <c r="F90" i="2"/>
  <c r="I111" i="2"/>
  <c r="H111" i="2"/>
  <c r="G111" i="2"/>
  <c r="F110" i="2"/>
  <c r="F109" i="2"/>
  <c r="I108" i="2"/>
  <c r="H108" i="2"/>
  <c r="G108" i="2"/>
  <c r="G117" i="2" s="1"/>
  <c r="F107" i="2"/>
  <c r="F106" i="2"/>
  <c r="I89" i="2"/>
  <c r="I105" i="2" s="1"/>
  <c r="H89" i="2"/>
  <c r="H105" i="2" s="1"/>
  <c r="G89" i="2"/>
  <c r="G105" i="2" s="1"/>
  <c r="F88" i="2"/>
  <c r="F87" i="2"/>
  <c r="F86" i="2"/>
  <c r="I78" i="2"/>
  <c r="I79" i="2" s="1"/>
  <c r="H78" i="2"/>
  <c r="H79" i="2" s="1"/>
  <c r="G78" i="2"/>
  <c r="G79" i="2" s="1"/>
  <c r="F77" i="2"/>
  <c r="F76" i="2"/>
  <c r="I74" i="2"/>
  <c r="H74" i="2"/>
  <c r="G74" i="2"/>
  <c r="F73" i="2"/>
  <c r="F72" i="2"/>
  <c r="F71" i="2"/>
  <c r="I70" i="2"/>
  <c r="H70" i="2"/>
  <c r="G70" i="2"/>
  <c r="F69" i="2"/>
  <c r="F68" i="2"/>
  <c r="F67" i="2"/>
  <c r="I66" i="2"/>
  <c r="I75" i="2" s="1"/>
  <c r="H66" i="2"/>
  <c r="H75" i="2" s="1"/>
  <c r="G66" i="2"/>
  <c r="F65" i="2"/>
  <c r="F64" i="2"/>
  <c r="I62" i="2"/>
  <c r="H62" i="2"/>
  <c r="G62" i="2"/>
  <c r="F61" i="2"/>
  <c r="F60" i="2"/>
  <c r="F59" i="2"/>
  <c r="F58" i="2"/>
  <c r="I57" i="2"/>
  <c r="I63" i="2" s="1"/>
  <c r="H57" i="2"/>
  <c r="H63" i="2" s="1"/>
  <c r="G57" i="2"/>
  <c r="G63" i="2" s="1"/>
  <c r="F56" i="2"/>
  <c r="F55" i="2"/>
  <c r="F54" i="2"/>
  <c r="F53" i="2"/>
  <c r="F52" i="2"/>
  <c r="I19" i="2"/>
  <c r="H19" i="2"/>
  <c r="G19" i="2"/>
  <c r="F18" i="2"/>
  <c r="F17" i="2"/>
  <c r="F16" i="2"/>
  <c r="H117" i="2" l="1"/>
  <c r="I117" i="2"/>
  <c r="G75" i="2"/>
  <c r="F116" i="2"/>
  <c r="F108" i="2"/>
  <c r="F89" i="2"/>
  <c r="F66" i="2"/>
  <c r="F111" i="2"/>
  <c r="F57" i="2"/>
  <c r="F92" i="2"/>
  <c r="F78" i="2"/>
  <c r="F79" i="2" s="1"/>
  <c r="F62" i="2"/>
  <c r="F74" i="2"/>
  <c r="F70" i="2"/>
  <c r="F19" i="2"/>
  <c r="C13" i="1"/>
  <c r="D13" i="1"/>
  <c r="E13" i="1"/>
  <c r="F13" i="1"/>
  <c r="C8" i="1"/>
  <c r="D8" i="1"/>
  <c r="E8" i="1"/>
  <c r="F8" i="1"/>
  <c r="F117" i="2" l="1"/>
  <c r="F105" i="2"/>
  <c r="F75" i="2"/>
  <c r="F63" i="2"/>
  <c r="G11" i="2"/>
  <c r="G12" i="2" s="1"/>
  <c r="H11" i="2"/>
  <c r="H12" i="2" s="1"/>
  <c r="I11" i="2"/>
  <c r="I12" i="2" s="1"/>
  <c r="I34" i="2" l="1"/>
  <c r="I35" i="2" s="1"/>
  <c r="H34" i="2"/>
  <c r="H35" i="2" s="1"/>
  <c r="G34" i="2"/>
  <c r="G35" i="2" s="1"/>
  <c r="F33" i="2"/>
  <c r="F34" i="2" s="1"/>
  <c r="F35" i="2" s="1"/>
  <c r="F10" i="2"/>
  <c r="F9" i="2"/>
  <c r="F8" i="2"/>
  <c r="F7" i="2"/>
  <c r="I31" i="2"/>
  <c r="I32" i="2" s="1"/>
  <c r="H31" i="2"/>
  <c r="H32" i="2" s="1"/>
  <c r="G31" i="2"/>
  <c r="G32" i="2" s="1"/>
  <c r="F30" i="2"/>
  <c r="F31" i="2" s="1"/>
  <c r="F32" i="2" s="1"/>
  <c r="I15" i="2"/>
  <c r="I20" i="2" s="1"/>
  <c r="I6" i="2" s="1"/>
  <c r="H15" i="2"/>
  <c r="H20" i="2" s="1"/>
  <c r="H6" i="2" s="1"/>
  <c r="F14" i="2"/>
  <c r="F13" i="2"/>
  <c r="F26" i="2"/>
  <c r="F25" i="2"/>
  <c r="F24" i="2"/>
  <c r="F23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F28" i="2" l="1"/>
  <c r="F29" i="2" s="1"/>
  <c r="B13" i="1"/>
  <c r="D6" i="1"/>
  <c r="C6" i="1"/>
  <c r="B8" i="1"/>
  <c r="G15" i="2"/>
  <c r="G20" i="2" s="1"/>
  <c r="G6" i="2" s="1"/>
  <c r="F15" i="2"/>
  <c r="F20" i="2" s="1"/>
  <c r="F11" i="2"/>
  <c r="F12" i="2" s="1"/>
  <c r="F6" i="2" s="1"/>
  <c r="B6" i="1" l="1"/>
</calcChain>
</file>

<file path=xl/sharedStrings.xml><?xml version="1.0" encoding="utf-8"?>
<sst xmlns="http://schemas.openxmlformats.org/spreadsheetml/2006/main" count="205" uniqueCount="146">
  <si>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</si>
  <si>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</si>
  <si>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</si>
  <si>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</si>
  <si>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</si>
  <si>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</si>
  <si>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</si>
  <si>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</si>
  <si>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</si>
  <si>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</si>
  <si>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</si>
  <si>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</si>
  <si>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</si>
  <si>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</si>
  <si>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</si>
  <si>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</si>
  <si>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</si>
  <si>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</si>
  <si>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</si>
  <si>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</si>
  <si>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</si>
  <si>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</si>
  <si>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</si>
  <si>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</si>
  <si>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</si>
  <si>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</si>
  <si>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</si>
  <si>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</si>
  <si>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</si>
  <si>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</si>
  <si>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</si>
  <si>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</si>
  <si>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</si>
  <si>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</si>
  <si>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</si>
  <si>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</si>
  <si>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</si>
  <si>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</si>
  <si>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</si>
  <si>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</si>
  <si>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</si>
  <si>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</si>
  <si>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</si>
  <si>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충남</t>
    <phoneticPr fontId="28" type="noConversion"/>
  </si>
  <si>
    <t>전북</t>
    <phoneticPr fontId="28" type="noConversion"/>
  </si>
  <si>
    <t>경남</t>
    <phoneticPr fontId="28" type="noConversion"/>
  </si>
  <si>
    <t>8월 분양계획 세부내역</t>
    <phoneticPr fontId="28" type="noConversion"/>
  </si>
  <si>
    <t>8월 분양계획(총괄표)</t>
    <phoneticPr fontId="28" type="noConversion"/>
  </si>
  <si>
    <t>DLE&amp;C㈜</t>
    <phoneticPr fontId="28" type="noConversion"/>
  </si>
  <si>
    <t>단순
도급</t>
    <phoneticPr fontId="28" type="noConversion"/>
  </si>
  <si>
    <t>원주시 판부면 서곡리 산48
[e편한세상 원주 프리모원]</t>
    <phoneticPr fontId="28" type="noConversion"/>
  </si>
  <si>
    <t>033-743-2455</t>
    <phoneticPr fontId="28" type="noConversion"/>
  </si>
  <si>
    <t>현대엔지니어링㈜</t>
    <phoneticPr fontId="28" type="noConversion"/>
  </si>
  <si>
    <t>단순
도급</t>
    <phoneticPr fontId="28" type="noConversion"/>
  </si>
  <si>
    <t>아산시 온천동 300-28
[미정]</t>
    <phoneticPr fontId="28" type="noConversion"/>
  </si>
  <si>
    <t>1644-0620</t>
    <phoneticPr fontId="28" type="noConversion"/>
  </si>
  <si>
    <t>㈜포스코건설
현대엔지니어링㈜</t>
    <phoneticPr fontId="28" type="noConversion"/>
  </si>
  <si>
    <t>단순
도급</t>
    <phoneticPr fontId="28" type="noConversion"/>
  </si>
  <si>
    <t>포항시 남구 대잠동 산 70-2
[미정]</t>
    <phoneticPr fontId="28" type="noConversion"/>
  </si>
  <si>
    <t>032-748-2114</t>
    <phoneticPr fontId="28" type="noConversion"/>
  </si>
  <si>
    <t>현대엔지니어링㈜</t>
    <phoneticPr fontId="28" type="noConversion"/>
  </si>
  <si>
    <t>단순
도급</t>
    <phoneticPr fontId="28" type="noConversion"/>
  </si>
  <si>
    <t>북구 칠성동 2가 321
[힐스테이트 칠성 더오페라]</t>
    <phoneticPr fontId="28" type="noConversion"/>
  </si>
  <si>
    <t>현대엔지니어링㈜</t>
    <phoneticPr fontId="28" type="noConversion"/>
  </si>
  <si>
    <t>조합</t>
    <phoneticPr fontId="28" type="noConversion"/>
  </si>
  <si>
    <t>1644-0620</t>
    <phoneticPr fontId="28" type="noConversion"/>
  </si>
  <si>
    <t>상도동 373-1
[힐스테이트 장승베기역]</t>
    <phoneticPr fontId="28" type="noConversion"/>
  </si>
  <si>
    <t>㈜한라</t>
    <phoneticPr fontId="28" type="noConversion"/>
  </si>
  <si>
    <t>자체
분양</t>
    <phoneticPr fontId="28" type="noConversion"/>
  </si>
  <si>
    <t>02-3434-5796</t>
    <phoneticPr fontId="28" type="noConversion"/>
  </si>
  <si>
    <t>금호건설㈜</t>
    <phoneticPr fontId="28" type="noConversion"/>
  </si>
  <si>
    <t>자체
분양</t>
    <phoneticPr fontId="28" type="noConversion"/>
  </si>
  <si>
    <t>남구 신정동 1153-1
[미정]</t>
    <phoneticPr fontId="28" type="noConversion"/>
  </si>
  <si>
    <t>02-6303-0646</t>
    <phoneticPr fontId="28" type="noConversion"/>
  </si>
  <si>
    <t>㈜태영건설</t>
    <phoneticPr fontId="28" type="noConversion"/>
  </si>
  <si>
    <t>중구 반구동 554-5
[태화강 에코리버 데시앙]</t>
    <phoneticPr fontId="28" type="noConversion"/>
  </si>
  <si>
    <t>02-2090-2485</t>
    <phoneticPr fontId="28" type="noConversion"/>
  </si>
  <si>
    <t>HDC현대산업개발㈜</t>
    <phoneticPr fontId="28" type="noConversion"/>
  </si>
  <si>
    <t>경산시 압량읍 부적리 180
[경산아이파크 2차]</t>
    <phoneticPr fontId="28" type="noConversion"/>
  </si>
  <si>
    <t>02-2008-9114</t>
    <phoneticPr fontId="28" type="noConversion"/>
  </si>
  <si>
    <t>㈜포스코건설</t>
    <phoneticPr fontId="28" type="noConversion"/>
  </si>
  <si>
    <t>전남</t>
    <phoneticPr fontId="28" type="noConversion"/>
  </si>
  <si>
    <t>광양시 마동 348-4
[더샵 광양라크포엠]</t>
    <phoneticPr fontId="28" type="noConversion"/>
  </si>
  <si>
    <t>1566-5535</t>
    <phoneticPr fontId="28" type="noConversion"/>
  </si>
  <si>
    <t>㈜포스코건설</t>
    <phoneticPr fontId="28" type="noConversion"/>
  </si>
  <si>
    <t>-</t>
    <phoneticPr fontId="28" type="noConversion"/>
  </si>
  <si>
    <t>GS건설㈜</t>
    <phoneticPr fontId="28" type="noConversion"/>
  </si>
  <si>
    <t>음성군 금왕읍 무극리 504-5
[음성 자이 센트럴시티]</t>
    <phoneticPr fontId="28" type="noConversion"/>
  </si>
  <si>
    <t>1544-9548</t>
    <phoneticPr fontId="28" type="noConversion"/>
  </si>
  <si>
    <t>한신공영㈜</t>
    <phoneticPr fontId="28" type="noConversion"/>
  </si>
  <si>
    <t>자체
분양</t>
    <phoneticPr fontId="28" type="noConversion"/>
  </si>
  <si>
    <t>아산시 권곡동 240-2
[아산 한신더휴]</t>
    <phoneticPr fontId="28" type="noConversion"/>
  </si>
  <si>
    <t>041-533-3320</t>
    <phoneticPr fontId="28" type="noConversion"/>
  </si>
  <si>
    <t>한신공영㈜</t>
    <phoneticPr fontId="28" type="noConversion"/>
  </si>
  <si>
    <t>거제시 아주동 1540-1
[거제 한신더휴]</t>
    <phoneticPr fontId="28" type="noConversion"/>
  </si>
  <si>
    <t>1600-7230</t>
    <phoneticPr fontId="28" type="noConversion"/>
  </si>
  <si>
    <t>대우조선해양건설㈜</t>
    <phoneticPr fontId="28" type="noConversion"/>
  </si>
  <si>
    <t>02-750-8191</t>
    <phoneticPr fontId="28" type="noConversion"/>
  </si>
  <si>
    <t>고성군 고성읍 교사리 222
[고성 스위트엠 엘크루]</t>
    <phoneticPr fontId="28" type="noConversion"/>
  </si>
  <si>
    <t>이수건설㈜</t>
    <phoneticPr fontId="28" type="noConversion"/>
  </si>
  <si>
    <t>재개발</t>
    <phoneticPr fontId="28" type="noConversion"/>
  </si>
  <si>
    <t>의정부시 신곡동 571-1
[브라운스톤 리버뷰]</t>
    <phoneticPr fontId="28" type="noConversion"/>
  </si>
  <si>
    <t>031-848-8380</t>
    <phoneticPr fontId="28" type="noConversion"/>
  </si>
  <si>
    <t>우미건설㈜</t>
    <phoneticPr fontId="28" type="noConversion"/>
  </si>
  <si>
    <t>단순
도급</t>
    <phoneticPr fontId="28" type="noConversion"/>
  </si>
  <si>
    <t>경산시 하양지구 A5블럭
[미정]</t>
    <phoneticPr fontId="28" type="noConversion"/>
  </si>
  <si>
    <t>02-6914-1587</t>
    <phoneticPr fontId="28" type="noConversion"/>
  </si>
  <si>
    <t>동아건설산업㈜</t>
    <phoneticPr fontId="28" type="noConversion"/>
  </si>
  <si>
    <t>칠곡군 석적읍 중리 647
[미정]</t>
    <phoneticPr fontId="28" type="noConversion"/>
  </si>
  <si>
    <t>02-6420-3783</t>
    <phoneticPr fontId="28" type="noConversion"/>
  </si>
  <si>
    <t>동아건설산업㈜</t>
    <phoneticPr fontId="28" type="noConversion"/>
  </si>
  <si>
    <t>단순
도급</t>
    <phoneticPr fontId="28" type="noConversion"/>
  </si>
  <si>
    <t>부산진구 부암동 80-53
[미정]</t>
    <phoneticPr fontId="28" type="noConversion"/>
  </si>
  <si>
    <t>02-6420-3783</t>
    <phoneticPr fontId="28" type="noConversion"/>
  </si>
  <si>
    <t>롯데건설㈜</t>
    <phoneticPr fontId="28" type="noConversion"/>
  </si>
  <si>
    <t>천안시 서북구 두정동 490
[미정]</t>
    <phoneticPr fontId="28" type="noConversion"/>
  </si>
  <si>
    <t>02-3480-9942</t>
    <phoneticPr fontId="28" type="noConversion"/>
  </si>
  <si>
    <t>단순
도급</t>
    <phoneticPr fontId="28" type="noConversion"/>
  </si>
  <si>
    <t>창원시 의창구 사화동 670-1, 670-2
[미정]</t>
    <phoneticPr fontId="28" type="noConversion"/>
  </si>
  <si>
    <t>㈜대원</t>
    <phoneticPr fontId="28" type="noConversion"/>
  </si>
  <si>
    <t>자체
분양</t>
    <phoneticPr fontId="28" type="noConversion"/>
  </si>
  <si>
    <t>오산시 세교2지구 A-10
[오산 세교2지구 칸타빌 더퍼스트]</t>
    <phoneticPr fontId="28" type="noConversion"/>
  </si>
  <si>
    <t>031-376-8111</t>
    <phoneticPr fontId="28" type="noConversion"/>
  </si>
  <si>
    <t>신동아건설㈜</t>
    <phoneticPr fontId="28" type="noConversion"/>
  </si>
  <si>
    <t>진주시 가좌동 1964
[신진주 타운하우스]</t>
    <phoneticPr fontId="28" type="noConversion"/>
  </si>
  <si>
    <t>02-709-9324</t>
    <phoneticPr fontId="28" type="noConversion"/>
  </si>
  <si>
    <t>㈜대우건설</t>
    <phoneticPr fontId="28" type="noConversion"/>
  </si>
  <si>
    <t>단순
도급</t>
    <phoneticPr fontId="28" type="noConversion"/>
  </si>
  <si>
    <t>음성군 대소면 성본산업단지 B1
[음성 푸르지오 마크베르]</t>
    <phoneticPr fontId="28" type="noConversion"/>
  </si>
  <si>
    <t>1670-1000</t>
    <phoneticPr fontId="28" type="noConversion"/>
  </si>
  <si>
    <t>포항시 남구 구룡포읍 하정리 282-3
[포항 마린시티]</t>
    <phoneticPr fontId="28" type="noConversion"/>
  </si>
  <si>
    <t>02-2288-1524</t>
    <phoneticPr fontId="28" type="noConversion"/>
  </si>
  <si>
    <t>강원</t>
    <phoneticPr fontId="28" type="noConversion"/>
  </si>
  <si>
    <t>현대건설㈜</t>
    <phoneticPr fontId="28" type="noConversion"/>
  </si>
  <si>
    <t>원주시 관설동 1361-8
[힐스테이트 원주 레스티지]</t>
    <phoneticPr fontId="28" type="noConversion"/>
  </si>
  <si>
    <t>1588-7073</t>
    <phoneticPr fontId="28" type="noConversion"/>
  </si>
  <si>
    <t>현대건설㈜</t>
    <phoneticPr fontId="28" type="noConversion"/>
  </si>
  <si>
    <t>남동구 간석동 900-138
[힐스테이트 인천시청역]</t>
    <phoneticPr fontId="28" type="noConversion"/>
  </si>
  <si>
    <t>1588-7073</t>
    <phoneticPr fontId="28" type="noConversion"/>
  </si>
  <si>
    <t>경기</t>
    <phoneticPr fontId="28" type="noConversion"/>
  </si>
  <si>
    <t>경북</t>
    <phoneticPr fontId="28" type="noConversion"/>
  </si>
  <si>
    <t>대구</t>
    <phoneticPr fontId="28" type="noConversion"/>
  </si>
  <si>
    <t>울산</t>
    <phoneticPr fontId="28" type="noConversion"/>
  </si>
  <si>
    <t>충북</t>
    <phoneticPr fontId="28" type="noConversion"/>
  </si>
  <si>
    <t>계양구 작전동 286-2
[작전역 한라비발디 프리미어]</t>
    <phoneticPr fontId="28" type="noConversion"/>
  </si>
  <si>
    <t>군산시 구암동 317-4
[미정]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</si>
</sst>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14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3" fillId="0" borderId="0" xfId="43" applyNumberFormat="1" applyFont="1" applyAlignment="1">
      <alignment horizontal="center" vertical="center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0" fillId="0" borderId="20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6" t="s">
        <v>47</v>
      </c>
      <c r="B1" s="66"/>
      <c r="C1" s="66"/>
      <c r="D1" s="66"/>
      <c r="E1" s="66"/>
      <c r="F1" s="66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20119</v>
      </c>
      <c r="C6" s="24">
        <f t="shared" ref="C6:F6" si="0">SUM(C8,C13)</f>
        <v>2535</v>
      </c>
      <c r="D6" s="24">
        <f t="shared" si="0"/>
        <v>0</v>
      </c>
      <c r="E6" s="24">
        <f t="shared" si="0"/>
        <v>1885</v>
      </c>
      <c r="F6" s="24">
        <f t="shared" si="0"/>
        <v>15699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2739</v>
      </c>
      <c r="C8" s="41">
        <f t="shared" ref="C8:F8" si="1">SUM(C9:C11)</f>
        <v>854</v>
      </c>
      <c r="D8" s="41">
        <f t="shared" si="1"/>
        <v>0</v>
      </c>
      <c r="E8" s="41">
        <f t="shared" si="1"/>
        <v>1885</v>
      </c>
      <c r="F8" s="41">
        <f t="shared" si="1"/>
        <v>0</v>
      </c>
      <c r="G8" s="3"/>
    </row>
    <row r="9" spans="1:7" s="2" customFormat="1" ht="30.75" customHeight="1" x14ac:dyDescent="0.15">
      <c r="A9" s="19" t="s">
        <v>27</v>
      </c>
      <c r="B9" s="36">
        <f>SUM(C9:F9)</f>
        <v>370</v>
      </c>
      <c r="C9" s="37">
        <v>0</v>
      </c>
      <c r="D9" s="37">
        <v>0</v>
      </c>
      <c r="E9" s="38">
        <v>370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1086</v>
      </c>
      <c r="C10" s="37">
        <v>340</v>
      </c>
      <c r="D10" s="37">
        <v>0</v>
      </c>
      <c r="E10" s="39">
        <v>746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1283</v>
      </c>
      <c r="C11" s="37">
        <v>514</v>
      </c>
      <c r="D11" s="40">
        <v>0</v>
      </c>
      <c r="E11" s="39">
        <v>769</v>
      </c>
      <c r="F11" s="40">
        <v>0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17380</v>
      </c>
      <c r="C13" s="41">
        <f t="shared" ref="C13:F13" si="3">SUM(C14:C27)</f>
        <v>1681</v>
      </c>
      <c r="D13" s="41">
        <f t="shared" si="3"/>
        <v>0</v>
      </c>
      <c r="E13" s="41">
        <f t="shared" si="3"/>
        <v>0</v>
      </c>
      <c r="F13" s="41">
        <f t="shared" si="3"/>
        <v>15699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0</v>
      </c>
      <c r="C14" s="37">
        <v>0</v>
      </c>
      <c r="D14" s="37">
        <v>0</v>
      </c>
      <c r="E14" s="37">
        <v>0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577</v>
      </c>
      <c r="C15" s="37">
        <v>0</v>
      </c>
      <c r="D15" s="37">
        <v>0</v>
      </c>
      <c r="E15" s="37">
        <v>0</v>
      </c>
      <c r="F15" s="37">
        <v>577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0</v>
      </c>
      <c r="C17" s="37">
        <v>0</v>
      </c>
      <c r="D17" s="37">
        <v>0</v>
      </c>
      <c r="E17" s="37">
        <v>0</v>
      </c>
      <c r="F17" s="37">
        <v>0</v>
      </c>
    </row>
    <row r="18" spans="1:6" s="2" customFormat="1" ht="30.75" customHeight="1" x14ac:dyDescent="0.15">
      <c r="A18" s="20" t="s">
        <v>20</v>
      </c>
      <c r="B18" s="36">
        <f t="shared" si="2"/>
        <v>1075</v>
      </c>
      <c r="C18" s="37">
        <v>400</v>
      </c>
      <c r="D18" s="37">
        <v>0</v>
      </c>
      <c r="E18" s="37">
        <v>0</v>
      </c>
      <c r="F18" s="37">
        <v>675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1547</v>
      </c>
      <c r="C20" s="37">
        <v>0</v>
      </c>
      <c r="D20" s="37">
        <v>0</v>
      </c>
      <c r="E20" s="37">
        <v>0</v>
      </c>
      <c r="F20" s="37">
        <v>1547</v>
      </c>
    </row>
    <row r="21" spans="1:6" s="2" customFormat="1" ht="30.75" customHeight="1" x14ac:dyDescent="0.15">
      <c r="A21" s="20" t="s">
        <v>18</v>
      </c>
      <c r="B21" s="36">
        <f t="shared" si="2"/>
        <v>2149</v>
      </c>
      <c r="C21" s="37">
        <v>0</v>
      </c>
      <c r="D21" s="37">
        <v>0</v>
      </c>
      <c r="E21" s="37">
        <v>0</v>
      </c>
      <c r="F21" s="37">
        <v>2149</v>
      </c>
    </row>
    <row r="22" spans="1:6" s="2" customFormat="1" ht="30.75" customHeight="1" x14ac:dyDescent="0.15">
      <c r="A22" s="20" t="s">
        <v>17</v>
      </c>
      <c r="B22" s="36">
        <f t="shared" si="2"/>
        <v>2080</v>
      </c>
      <c r="C22" s="37">
        <v>603</v>
      </c>
      <c r="D22" s="37">
        <v>0</v>
      </c>
      <c r="E22" s="37">
        <v>0</v>
      </c>
      <c r="F22" s="42">
        <v>1477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1618</v>
      </c>
      <c r="C24" s="37">
        <v>0</v>
      </c>
      <c r="D24" s="37">
        <v>0</v>
      </c>
      <c r="E24" s="37">
        <v>0</v>
      </c>
      <c r="F24" s="42">
        <v>1618</v>
      </c>
    </row>
    <row r="25" spans="1:6" s="2" customFormat="1" ht="30.75" customHeight="1" x14ac:dyDescent="0.15">
      <c r="A25" s="20" t="s">
        <v>14</v>
      </c>
      <c r="B25" s="36">
        <f t="shared" si="2"/>
        <v>5283</v>
      </c>
      <c r="C25" s="37">
        <v>678</v>
      </c>
      <c r="D25" s="37">
        <v>0</v>
      </c>
      <c r="E25" s="37">
        <v>0</v>
      </c>
      <c r="F25" s="42">
        <v>4605</v>
      </c>
    </row>
    <row r="26" spans="1:6" s="2" customFormat="1" ht="30.75" customHeight="1" x14ac:dyDescent="0.15">
      <c r="A26" s="20" t="s">
        <v>13</v>
      </c>
      <c r="B26" s="36">
        <f t="shared" si="2"/>
        <v>3051</v>
      </c>
      <c r="C26" s="37">
        <v>0</v>
      </c>
      <c r="D26" s="37">
        <v>0</v>
      </c>
      <c r="E26" s="37">
        <v>0</v>
      </c>
      <c r="F26" s="42">
        <v>3051</v>
      </c>
    </row>
    <row r="27" spans="1:6" s="2" customFormat="1" ht="30.75" customHeight="1" x14ac:dyDescent="0.15">
      <c r="A27" s="20" t="s">
        <v>12</v>
      </c>
      <c r="B27" s="36">
        <f t="shared" si="2"/>
        <v>0</v>
      </c>
      <c r="C27" s="37">
        <v>0</v>
      </c>
      <c r="D27" s="37">
        <v>0</v>
      </c>
      <c r="E27" s="37">
        <v>0</v>
      </c>
      <c r="F27" s="42">
        <v>0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17"/>
  <sheetViews>
    <sheetView view="pageBreakPreview" zoomScale="85" zoomScaleNormal="85" zoomScaleSheetLayoutView="85" workbookViewId="0">
      <pane ySplit="6" topLeftCell="A7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5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93" t="s">
        <v>46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2" s="13" customFormat="1" ht="18.75" customHeight="1" x14ac:dyDescent="0.15">
      <c r="A2" s="94" t="s">
        <v>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14"/>
    </row>
    <row r="3" spans="1:12" s="13" customFormat="1" ht="3.75" customHeight="1" x14ac:dyDescent="0.15">
      <c r="A3" s="64"/>
      <c r="B3" s="49"/>
      <c r="C3" s="49"/>
      <c r="D3" s="49"/>
      <c r="E3" s="49"/>
      <c r="F3" s="29"/>
      <c r="G3" s="29"/>
      <c r="H3" s="29"/>
      <c r="I3" s="29"/>
      <c r="J3" s="49"/>
      <c r="K3" s="49"/>
      <c r="L3" s="14"/>
    </row>
    <row r="4" spans="1:12" s="15" customFormat="1" ht="21" customHeight="1" x14ac:dyDescent="0.15">
      <c r="A4" s="95" t="s">
        <v>34</v>
      </c>
      <c r="B4" s="97" t="s">
        <v>37</v>
      </c>
      <c r="C4" s="97" t="s">
        <v>39</v>
      </c>
      <c r="D4" s="97" t="s">
        <v>41</v>
      </c>
      <c r="E4" s="99" t="s">
        <v>40</v>
      </c>
      <c r="F4" s="101" t="s">
        <v>33</v>
      </c>
      <c r="G4" s="102"/>
      <c r="H4" s="102"/>
      <c r="I4" s="103"/>
      <c r="J4" s="104" t="s">
        <v>32</v>
      </c>
      <c r="K4" s="106" t="s">
        <v>10</v>
      </c>
    </row>
    <row r="5" spans="1:12" s="15" customFormat="1" ht="21" customHeight="1" x14ac:dyDescent="0.15">
      <c r="A5" s="96"/>
      <c r="B5" s="98"/>
      <c r="C5" s="98"/>
      <c r="D5" s="98"/>
      <c r="E5" s="100"/>
      <c r="F5" s="25" t="s">
        <v>35</v>
      </c>
      <c r="G5" s="25" t="s">
        <v>38</v>
      </c>
      <c r="H5" s="25" t="s">
        <v>36</v>
      </c>
      <c r="I5" s="25" t="s">
        <v>29</v>
      </c>
      <c r="J5" s="105"/>
      <c r="K5" s="107"/>
    </row>
    <row r="6" spans="1:12" s="47" customFormat="1" ht="21" customHeight="1" x14ac:dyDescent="0.15">
      <c r="A6" s="90" t="s">
        <v>11</v>
      </c>
      <c r="B6" s="91"/>
      <c r="C6" s="91"/>
      <c r="D6" s="92"/>
      <c r="E6" s="26"/>
      <c r="F6" s="27">
        <f>SUM(F12,F20,F29,F32,F35,F41,F51,F63,F75,F79,F85,F105,F117)</f>
        <v>20119</v>
      </c>
      <c r="G6" s="27">
        <f t="shared" ref="G6:I6" si="0">SUM(G12,G20,G29,G32,G35,G41,G51,G63,G75,G79,G85,G105,G117)</f>
        <v>18523</v>
      </c>
      <c r="H6" s="27">
        <f t="shared" si="0"/>
        <v>595</v>
      </c>
      <c r="I6" s="27">
        <f t="shared" si="0"/>
        <v>1001</v>
      </c>
      <c r="J6" s="27"/>
      <c r="K6" s="28"/>
    </row>
    <row r="7" spans="1:12" x14ac:dyDescent="0.15">
      <c r="A7" s="108" t="s">
        <v>27</v>
      </c>
      <c r="B7" s="79" t="s">
        <v>63</v>
      </c>
      <c r="C7" s="79" t="s">
        <v>64</v>
      </c>
      <c r="D7" s="75" t="s">
        <v>66</v>
      </c>
      <c r="E7" s="50">
        <v>19</v>
      </c>
      <c r="F7" s="51">
        <f>SUM(G7:I7)</f>
        <v>120</v>
      </c>
      <c r="G7" s="52">
        <v>0</v>
      </c>
      <c r="H7" s="52">
        <v>18</v>
      </c>
      <c r="I7" s="52">
        <v>102</v>
      </c>
      <c r="J7" s="75" t="s">
        <v>65</v>
      </c>
      <c r="K7" s="80"/>
    </row>
    <row r="8" spans="1:12" x14ac:dyDescent="0.15">
      <c r="A8" s="109"/>
      <c r="B8" s="79"/>
      <c r="C8" s="79"/>
      <c r="D8" s="79"/>
      <c r="E8" s="50">
        <v>26</v>
      </c>
      <c r="F8" s="51">
        <f t="shared" ref="F8:F10" si="1">SUM(G8:I8)</f>
        <v>48</v>
      </c>
      <c r="G8" s="52">
        <v>0</v>
      </c>
      <c r="H8" s="52">
        <v>18</v>
      </c>
      <c r="I8" s="52">
        <v>30</v>
      </c>
      <c r="J8" s="79"/>
      <c r="K8" s="81"/>
    </row>
    <row r="9" spans="1:12" x14ac:dyDescent="0.15">
      <c r="A9" s="109"/>
      <c r="B9" s="79"/>
      <c r="C9" s="79"/>
      <c r="D9" s="79"/>
      <c r="E9" s="50">
        <v>32</v>
      </c>
      <c r="F9" s="51">
        <f t="shared" si="1"/>
        <v>26</v>
      </c>
      <c r="G9" s="52">
        <v>0</v>
      </c>
      <c r="H9" s="52">
        <v>26</v>
      </c>
      <c r="I9" s="52">
        <v>0</v>
      </c>
      <c r="J9" s="79"/>
      <c r="K9" s="81"/>
    </row>
    <row r="10" spans="1:12" x14ac:dyDescent="0.15">
      <c r="A10" s="109"/>
      <c r="B10" s="79"/>
      <c r="C10" s="79"/>
      <c r="D10" s="79"/>
      <c r="E10" s="50">
        <v>36</v>
      </c>
      <c r="F10" s="51">
        <f t="shared" si="1"/>
        <v>176</v>
      </c>
      <c r="G10" s="52">
        <v>0</v>
      </c>
      <c r="H10" s="52">
        <v>176</v>
      </c>
      <c r="I10" s="52">
        <v>0</v>
      </c>
      <c r="J10" s="79"/>
      <c r="K10" s="81"/>
    </row>
    <row r="11" spans="1:12" x14ac:dyDescent="0.15">
      <c r="A11" s="109"/>
      <c r="B11" s="76"/>
      <c r="C11" s="76"/>
      <c r="D11" s="76"/>
      <c r="E11" s="53" t="s">
        <v>7</v>
      </c>
      <c r="F11" s="52">
        <f>SUM(F7:F10)</f>
        <v>370</v>
      </c>
      <c r="G11" s="52">
        <f>SUM(G7:G10)</f>
        <v>0</v>
      </c>
      <c r="H11" s="52">
        <f>SUM(H7:H10)</f>
        <v>238</v>
      </c>
      <c r="I11" s="52">
        <f>SUM(I7:I10)</f>
        <v>132</v>
      </c>
      <c r="J11" s="76"/>
      <c r="K11" s="82"/>
    </row>
    <row r="12" spans="1:12" s="63" customFormat="1" x14ac:dyDescent="0.15">
      <c r="A12" s="87" t="s">
        <v>28</v>
      </c>
      <c r="B12" s="88"/>
      <c r="C12" s="88"/>
      <c r="D12" s="89"/>
      <c r="E12" s="62"/>
      <c r="F12" s="46">
        <f>SUM(F11)</f>
        <v>370</v>
      </c>
      <c r="G12" s="46">
        <f t="shared" ref="G12:I12" si="2">SUM(G11)</f>
        <v>0</v>
      </c>
      <c r="H12" s="46">
        <f t="shared" si="2"/>
        <v>238</v>
      </c>
      <c r="I12" s="46">
        <f t="shared" si="2"/>
        <v>132</v>
      </c>
      <c r="J12" s="46"/>
      <c r="K12" s="45"/>
    </row>
    <row r="13" spans="1:12" x14ac:dyDescent="0.15">
      <c r="A13" s="108" t="s">
        <v>26</v>
      </c>
      <c r="B13" s="79" t="s">
        <v>67</v>
      </c>
      <c r="C13" s="79" t="s">
        <v>68</v>
      </c>
      <c r="D13" s="75" t="s">
        <v>144</v>
      </c>
      <c r="E13" s="50">
        <v>84</v>
      </c>
      <c r="F13" s="51">
        <f>SUM(G13:I13)</f>
        <v>318</v>
      </c>
      <c r="G13" s="52">
        <v>318</v>
      </c>
      <c r="H13" s="52">
        <v>0</v>
      </c>
      <c r="I13" s="52">
        <v>0</v>
      </c>
      <c r="J13" s="75" t="s">
        <v>69</v>
      </c>
      <c r="K13" s="80"/>
    </row>
    <row r="14" spans="1:12" x14ac:dyDescent="0.15">
      <c r="A14" s="109"/>
      <c r="B14" s="79"/>
      <c r="C14" s="79"/>
      <c r="D14" s="79"/>
      <c r="E14" s="50">
        <v>98</v>
      </c>
      <c r="F14" s="51">
        <f t="shared" ref="F14" si="3">SUM(G14:I14)</f>
        <v>22</v>
      </c>
      <c r="G14" s="52">
        <v>22</v>
      </c>
      <c r="H14" s="52">
        <v>0</v>
      </c>
      <c r="I14" s="52">
        <v>0</v>
      </c>
      <c r="J14" s="79"/>
      <c r="K14" s="81"/>
    </row>
    <row r="15" spans="1:12" x14ac:dyDescent="0.15">
      <c r="A15" s="109"/>
      <c r="B15" s="76"/>
      <c r="C15" s="76"/>
      <c r="D15" s="76"/>
      <c r="E15" s="53" t="s">
        <v>7</v>
      </c>
      <c r="F15" s="52">
        <f>SUM(F13:F14)</f>
        <v>340</v>
      </c>
      <c r="G15" s="52">
        <f>SUM(G13:G14)</f>
        <v>340</v>
      </c>
      <c r="H15" s="52">
        <f>SUM(H13:H14)</f>
        <v>0</v>
      </c>
      <c r="I15" s="52">
        <f>SUM(I13:I14)</f>
        <v>0</v>
      </c>
      <c r="J15" s="76"/>
      <c r="K15" s="82"/>
    </row>
    <row r="16" spans="1:12" x14ac:dyDescent="0.15">
      <c r="A16" s="109"/>
      <c r="B16" s="79" t="s">
        <v>136</v>
      </c>
      <c r="C16" s="79" t="s">
        <v>100</v>
      </c>
      <c r="D16" s="75" t="s">
        <v>137</v>
      </c>
      <c r="E16" s="50">
        <v>39</v>
      </c>
      <c r="F16" s="51">
        <f>SUM(G16:I16)</f>
        <v>40</v>
      </c>
      <c r="G16" s="52">
        <v>0</v>
      </c>
      <c r="H16" s="52">
        <v>0</v>
      </c>
      <c r="I16" s="52">
        <v>40</v>
      </c>
      <c r="J16" s="75" t="s">
        <v>138</v>
      </c>
      <c r="K16" s="80"/>
    </row>
    <row r="17" spans="1:11" x14ac:dyDescent="0.15">
      <c r="A17" s="109"/>
      <c r="B17" s="79"/>
      <c r="C17" s="79"/>
      <c r="D17" s="79"/>
      <c r="E17" s="50">
        <v>59</v>
      </c>
      <c r="F17" s="51">
        <f t="shared" ref="F17:F18" si="4">SUM(G17:I17)</f>
        <v>624</v>
      </c>
      <c r="G17" s="52">
        <f>337+112</f>
        <v>449</v>
      </c>
      <c r="H17" s="52">
        <f>152+23</f>
        <v>175</v>
      </c>
      <c r="I17" s="52">
        <v>0</v>
      </c>
      <c r="J17" s="79"/>
      <c r="K17" s="81"/>
    </row>
    <row r="18" spans="1:11" x14ac:dyDescent="0.15">
      <c r="A18" s="109"/>
      <c r="B18" s="79"/>
      <c r="C18" s="79"/>
      <c r="D18" s="79"/>
      <c r="E18" s="50">
        <v>84</v>
      </c>
      <c r="F18" s="51">
        <f t="shared" si="4"/>
        <v>82</v>
      </c>
      <c r="G18" s="52">
        <v>43</v>
      </c>
      <c r="H18" s="52">
        <v>39</v>
      </c>
      <c r="I18" s="52">
        <v>0</v>
      </c>
      <c r="J18" s="79"/>
      <c r="K18" s="81"/>
    </row>
    <row r="19" spans="1:11" x14ac:dyDescent="0.15">
      <c r="A19" s="113"/>
      <c r="B19" s="76"/>
      <c r="C19" s="76"/>
      <c r="D19" s="76"/>
      <c r="E19" s="53" t="s">
        <v>7</v>
      </c>
      <c r="F19" s="52">
        <f>SUM(F16:F18)</f>
        <v>746</v>
      </c>
      <c r="G19" s="52">
        <f>SUM(G16:G18)</f>
        <v>492</v>
      </c>
      <c r="H19" s="52">
        <f>SUM(H16:H18)</f>
        <v>214</v>
      </c>
      <c r="I19" s="52">
        <f>SUM(I16:I18)</f>
        <v>40</v>
      </c>
      <c r="J19" s="76"/>
      <c r="K19" s="82"/>
    </row>
    <row r="20" spans="1:11" s="63" customFormat="1" x14ac:dyDescent="0.15">
      <c r="A20" s="84" t="s">
        <v>28</v>
      </c>
      <c r="B20" s="85"/>
      <c r="C20" s="85"/>
      <c r="D20" s="86"/>
      <c r="E20" s="62"/>
      <c r="F20" s="46">
        <f>SUM(F15,F19)</f>
        <v>1086</v>
      </c>
      <c r="G20" s="46">
        <f t="shared" ref="G20:I20" si="5">SUM(G15,G19)</f>
        <v>832</v>
      </c>
      <c r="H20" s="46">
        <f t="shared" si="5"/>
        <v>214</v>
      </c>
      <c r="I20" s="46">
        <f t="shared" si="5"/>
        <v>40</v>
      </c>
      <c r="J20" s="46"/>
      <c r="K20" s="45"/>
    </row>
    <row r="21" spans="1:11" ht="15.95" customHeight="1" x14ac:dyDescent="0.15">
      <c r="A21" s="108" t="s">
        <v>139</v>
      </c>
      <c r="B21" s="79" t="s">
        <v>119</v>
      </c>
      <c r="C21" s="79" t="s">
        <v>120</v>
      </c>
      <c r="D21" s="75" t="s">
        <v>121</v>
      </c>
      <c r="E21" s="50">
        <v>84</v>
      </c>
      <c r="F21" s="51">
        <f>SUM(G21:I21)</f>
        <v>514</v>
      </c>
      <c r="G21" s="52">
        <v>514</v>
      </c>
      <c r="H21" s="52">
        <v>0</v>
      </c>
      <c r="I21" s="52">
        <v>0</v>
      </c>
      <c r="J21" s="75" t="s">
        <v>122</v>
      </c>
      <c r="K21" s="77"/>
    </row>
    <row r="22" spans="1:11" ht="15.95" customHeight="1" x14ac:dyDescent="0.15">
      <c r="A22" s="109"/>
      <c r="B22" s="76"/>
      <c r="C22" s="76"/>
      <c r="D22" s="76"/>
      <c r="E22" s="53" t="s">
        <v>7</v>
      </c>
      <c r="F22" s="52">
        <f>SUM(F21:F21)</f>
        <v>514</v>
      </c>
      <c r="G22" s="52">
        <f>SUM(G21:G21)</f>
        <v>514</v>
      </c>
      <c r="H22" s="52">
        <f>SUM(H21:H21)</f>
        <v>0</v>
      </c>
      <c r="I22" s="52">
        <f>SUM(I21:I21)</f>
        <v>0</v>
      </c>
      <c r="J22" s="76"/>
      <c r="K22" s="78"/>
    </row>
    <row r="23" spans="1:11" ht="15" customHeight="1" x14ac:dyDescent="0.15">
      <c r="A23" s="109"/>
      <c r="B23" s="75" t="s">
        <v>99</v>
      </c>
      <c r="C23" s="75" t="s">
        <v>100</v>
      </c>
      <c r="D23" s="75" t="s">
        <v>101</v>
      </c>
      <c r="E23" s="50">
        <v>37</v>
      </c>
      <c r="F23" s="51">
        <f>SUM(G23:I23)</f>
        <v>42</v>
      </c>
      <c r="G23" s="52">
        <v>0</v>
      </c>
      <c r="H23" s="52">
        <v>0</v>
      </c>
      <c r="I23" s="52">
        <v>42</v>
      </c>
      <c r="J23" s="75" t="s">
        <v>102</v>
      </c>
      <c r="K23" s="80"/>
    </row>
    <row r="24" spans="1:11" ht="15" customHeight="1" x14ac:dyDescent="0.15">
      <c r="A24" s="109"/>
      <c r="B24" s="79"/>
      <c r="C24" s="79"/>
      <c r="D24" s="79"/>
      <c r="E24" s="50">
        <v>59</v>
      </c>
      <c r="F24" s="51">
        <f t="shared" ref="F24:F26" si="6">SUM(G24:I24)</f>
        <v>484</v>
      </c>
      <c r="G24" s="52">
        <f>46+113+54+253</f>
        <v>466</v>
      </c>
      <c r="H24" s="52">
        <f>1+2+2+11+2</f>
        <v>18</v>
      </c>
      <c r="I24" s="52">
        <v>0</v>
      </c>
      <c r="J24" s="79"/>
      <c r="K24" s="81"/>
    </row>
    <row r="25" spans="1:11" ht="15" customHeight="1" x14ac:dyDescent="0.15">
      <c r="A25" s="109"/>
      <c r="B25" s="79"/>
      <c r="C25" s="79"/>
      <c r="D25" s="79"/>
      <c r="E25" s="50">
        <v>76</v>
      </c>
      <c r="F25" s="51">
        <f t="shared" si="6"/>
        <v>96</v>
      </c>
      <c r="G25" s="52">
        <f>26+37</f>
        <v>63</v>
      </c>
      <c r="H25" s="52">
        <f>13+18+2</f>
        <v>33</v>
      </c>
      <c r="I25" s="52">
        <v>0</v>
      </c>
      <c r="J25" s="79"/>
      <c r="K25" s="81"/>
    </row>
    <row r="26" spans="1:11" ht="15" customHeight="1" x14ac:dyDescent="0.15">
      <c r="A26" s="109"/>
      <c r="B26" s="79"/>
      <c r="C26" s="79"/>
      <c r="D26" s="79"/>
      <c r="E26" s="50">
        <v>84</v>
      </c>
      <c r="F26" s="51">
        <f t="shared" si="6"/>
        <v>119</v>
      </c>
      <c r="G26" s="52">
        <f>14+10+18</f>
        <v>42</v>
      </c>
      <c r="H26" s="52">
        <f>20+14+41+2</f>
        <v>77</v>
      </c>
      <c r="I26" s="52">
        <v>0</v>
      </c>
      <c r="J26" s="79"/>
      <c r="K26" s="81"/>
    </row>
    <row r="27" spans="1:11" ht="15" customHeight="1" x14ac:dyDescent="0.15">
      <c r="A27" s="109"/>
      <c r="B27" s="79"/>
      <c r="C27" s="79"/>
      <c r="D27" s="79"/>
      <c r="E27" s="50">
        <v>104</v>
      </c>
      <c r="F27" s="51">
        <f t="shared" ref="F27" si="7">SUM(G27:I27)</f>
        <v>28</v>
      </c>
      <c r="G27" s="52">
        <v>13</v>
      </c>
      <c r="H27" s="52">
        <f>14+1</f>
        <v>15</v>
      </c>
      <c r="I27" s="52">
        <v>0</v>
      </c>
      <c r="J27" s="79"/>
      <c r="K27" s="81"/>
    </row>
    <row r="28" spans="1:11" ht="15" customHeight="1" x14ac:dyDescent="0.15">
      <c r="A28" s="113"/>
      <c r="B28" s="76"/>
      <c r="C28" s="76"/>
      <c r="D28" s="76"/>
      <c r="E28" s="53" t="s">
        <v>7</v>
      </c>
      <c r="F28" s="52">
        <f>SUM(F23:F27)</f>
        <v>769</v>
      </c>
      <c r="G28" s="52">
        <f t="shared" ref="G28:I28" si="8">SUM(G23:G27)</f>
        <v>584</v>
      </c>
      <c r="H28" s="52">
        <f t="shared" si="8"/>
        <v>143</v>
      </c>
      <c r="I28" s="52">
        <f t="shared" si="8"/>
        <v>42</v>
      </c>
      <c r="J28" s="76"/>
      <c r="K28" s="82"/>
    </row>
    <row r="29" spans="1:11" s="63" customFormat="1" x14ac:dyDescent="0.15">
      <c r="A29" s="84" t="s">
        <v>28</v>
      </c>
      <c r="B29" s="85"/>
      <c r="C29" s="85"/>
      <c r="D29" s="86"/>
      <c r="E29" s="62"/>
      <c r="F29" s="46">
        <f>SUM(F22,F28)</f>
        <v>1283</v>
      </c>
      <c r="G29" s="46">
        <f t="shared" ref="G29:I29" si="9">SUM(G22,G28)</f>
        <v>1098</v>
      </c>
      <c r="H29" s="46">
        <f t="shared" si="9"/>
        <v>143</v>
      </c>
      <c r="I29" s="46">
        <f t="shared" si="9"/>
        <v>42</v>
      </c>
      <c r="J29" s="46"/>
      <c r="K29" s="45"/>
    </row>
    <row r="30" spans="1:11" x14ac:dyDescent="0.15">
      <c r="A30" s="108" t="s">
        <v>24</v>
      </c>
      <c r="B30" s="79" t="s">
        <v>110</v>
      </c>
      <c r="C30" s="79" t="s">
        <v>111</v>
      </c>
      <c r="D30" s="75" t="s">
        <v>112</v>
      </c>
      <c r="E30" s="50">
        <v>84</v>
      </c>
      <c r="F30" s="51">
        <f>SUM(G30:I30)</f>
        <v>80</v>
      </c>
      <c r="G30" s="52">
        <v>80</v>
      </c>
      <c r="H30" s="52">
        <v>0</v>
      </c>
      <c r="I30" s="52">
        <v>0</v>
      </c>
      <c r="J30" s="75" t="s">
        <v>113</v>
      </c>
      <c r="K30" s="80"/>
    </row>
    <row r="31" spans="1:11" x14ac:dyDescent="0.15">
      <c r="A31" s="109"/>
      <c r="B31" s="76"/>
      <c r="C31" s="76"/>
      <c r="D31" s="76"/>
      <c r="E31" s="53" t="s">
        <v>7</v>
      </c>
      <c r="F31" s="52">
        <f>SUM(F30:F30)</f>
        <v>80</v>
      </c>
      <c r="G31" s="52">
        <f>SUM(G30:G30)</f>
        <v>80</v>
      </c>
      <c r="H31" s="52">
        <f>SUM(H30:H30)</f>
        <v>0</v>
      </c>
      <c r="I31" s="52">
        <f>SUM(I30:I30)</f>
        <v>0</v>
      </c>
      <c r="J31" s="76"/>
      <c r="K31" s="82"/>
    </row>
    <row r="32" spans="1:11" s="63" customFormat="1" x14ac:dyDescent="0.15">
      <c r="A32" s="84" t="s">
        <v>28</v>
      </c>
      <c r="B32" s="85"/>
      <c r="C32" s="85"/>
      <c r="D32" s="86"/>
      <c r="E32" s="62"/>
      <c r="F32" s="46">
        <f>SUM(F31)</f>
        <v>80</v>
      </c>
      <c r="G32" s="46">
        <f t="shared" ref="G32:I32" si="10">SUM(G31)</f>
        <v>80</v>
      </c>
      <c r="H32" s="46">
        <f t="shared" si="10"/>
        <v>0</v>
      </c>
      <c r="I32" s="46">
        <f t="shared" si="10"/>
        <v>0</v>
      </c>
      <c r="J32" s="46"/>
      <c r="K32" s="45"/>
    </row>
    <row r="33" spans="1:11" x14ac:dyDescent="0.15">
      <c r="A33" s="108" t="s">
        <v>141</v>
      </c>
      <c r="B33" s="79" t="s">
        <v>60</v>
      </c>
      <c r="C33" s="79" t="s">
        <v>61</v>
      </c>
      <c r="D33" s="75" t="s">
        <v>62</v>
      </c>
      <c r="E33" s="50">
        <v>84</v>
      </c>
      <c r="F33" s="51">
        <f>SUM(G33:I33)</f>
        <v>577</v>
      </c>
      <c r="G33" s="52">
        <v>577</v>
      </c>
      <c r="H33" s="52">
        <v>0</v>
      </c>
      <c r="I33" s="52">
        <v>0</v>
      </c>
      <c r="J33" s="75" t="s">
        <v>55</v>
      </c>
      <c r="K33" s="80"/>
    </row>
    <row r="34" spans="1:11" x14ac:dyDescent="0.15">
      <c r="A34" s="113"/>
      <c r="B34" s="76"/>
      <c r="C34" s="76"/>
      <c r="D34" s="76"/>
      <c r="E34" s="53" t="s">
        <v>7</v>
      </c>
      <c r="F34" s="52">
        <f>SUM(F33:F33)</f>
        <v>577</v>
      </c>
      <c r="G34" s="52">
        <f>SUM(G33:G33)</f>
        <v>577</v>
      </c>
      <c r="H34" s="52">
        <f>SUM(H33:H33)</f>
        <v>0</v>
      </c>
      <c r="I34" s="52">
        <f>SUM(I33:I33)</f>
        <v>0</v>
      </c>
      <c r="J34" s="76"/>
      <c r="K34" s="82"/>
    </row>
    <row r="35" spans="1:11" s="63" customFormat="1" x14ac:dyDescent="0.15">
      <c r="A35" s="84" t="s">
        <v>28</v>
      </c>
      <c r="B35" s="85"/>
      <c r="C35" s="85"/>
      <c r="D35" s="86"/>
      <c r="E35" s="62"/>
      <c r="F35" s="46">
        <f>SUM(F34)</f>
        <v>577</v>
      </c>
      <c r="G35" s="46">
        <f t="shared" ref="G35:I35" si="11">SUM(G34)</f>
        <v>577</v>
      </c>
      <c r="H35" s="46">
        <f t="shared" si="11"/>
        <v>0</v>
      </c>
      <c r="I35" s="46">
        <f t="shared" si="11"/>
        <v>0</v>
      </c>
      <c r="J35" s="46"/>
      <c r="K35" s="45"/>
    </row>
    <row r="36" spans="1:11" s="57" customFormat="1" ht="15.95" customHeight="1" x14ac:dyDescent="0.15">
      <c r="A36" s="110" t="s">
        <v>142</v>
      </c>
      <c r="B36" s="70" t="s">
        <v>70</v>
      </c>
      <c r="C36" s="70" t="s">
        <v>71</v>
      </c>
      <c r="D36" s="72" t="s">
        <v>72</v>
      </c>
      <c r="E36" s="54">
        <v>84</v>
      </c>
      <c r="F36" s="55">
        <f>SUM(G36:I36)</f>
        <v>400</v>
      </c>
      <c r="G36" s="56">
        <v>400</v>
      </c>
      <c r="H36" s="56">
        <v>0</v>
      </c>
      <c r="I36" s="56">
        <v>0</v>
      </c>
      <c r="J36" s="72" t="s">
        <v>73</v>
      </c>
      <c r="K36" s="73"/>
    </row>
    <row r="37" spans="1:11" s="57" customFormat="1" ht="15.95" customHeight="1" x14ac:dyDescent="0.15">
      <c r="A37" s="111"/>
      <c r="B37" s="71"/>
      <c r="C37" s="71"/>
      <c r="D37" s="71"/>
      <c r="E37" s="58" t="s">
        <v>7</v>
      </c>
      <c r="F37" s="56">
        <f>SUM(F36:F36)</f>
        <v>400</v>
      </c>
      <c r="G37" s="56">
        <f>SUM(G36:G36)</f>
        <v>400</v>
      </c>
      <c r="H37" s="56">
        <f>SUM(H36:H36)</f>
        <v>0</v>
      </c>
      <c r="I37" s="56">
        <f>SUM(I36:I36)</f>
        <v>0</v>
      </c>
      <c r="J37" s="71"/>
      <c r="K37" s="74"/>
    </row>
    <row r="38" spans="1:11" s="57" customFormat="1" ht="15.95" customHeight="1" x14ac:dyDescent="0.15">
      <c r="A38" s="111"/>
      <c r="B38" s="70" t="s">
        <v>74</v>
      </c>
      <c r="C38" s="70" t="s">
        <v>57</v>
      </c>
      <c r="D38" s="72" t="s">
        <v>75</v>
      </c>
      <c r="E38" s="54">
        <v>84</v>
      </c>
      <c r="F38" s="55">
        <f>SUM(G38:I38)</f>
        <v>650</v>
      </c>
      <c r="G38" s="56">
        <v>650</v>
      </c>
      <c r="H38" s="56">
        <v>0</v>
      </c>
      <c r="I38" s="56">
        <v>0</v>
      </c>
      <c r="J38" s="72" t="s">
        <v>76</v>
      </c>
      <c r="K38" s="73"/>
    </row>
    <row r="39" spans="1:11" s="57" customFormat="1" ht="15.95" customHeight="1" x14ac:dyDescent="0.15">
      <c r="A39" s="111"/>
      <c r="B39" s="70"/>
      <c r="C39" s="70"/>
      <c r="D39" s="70"/>
      <c r="E39" s="54">
        <v>146</v>
      </c>
      <c r="F39" s="55">
        <f t="shared" ref="F39" si="12">SUM(G39:I39)</f>
        <v>25</v>
      </c>
      <c r="G39" s="56">
        <v>25</v>
      </c>
      <c r="H39" s="56">
        <v>0</v>
      </c>
      <c r="I39" s="56">
        <v>0</v>
      </c>
      <c r="J39" s="70"/>
      <c r="K39" s="83"/>
    </row>
    <row r="40" spans="1:11" s="57" customFormat="1" ht="15.95" customHeight="1" x14ac:dyDescent="0.15">
      <c r="A40" s="112"/>
      <c r="B40" s="71"/>
      <c r="C40" s="71"/>
      <c r="D40" s="71"/>
      <c r="E40" s="58" t="s">
        <v>7</v>
      </c>
      <c r="F40" s="56">
        <f>SUM(F38:F39)</f>
        <v>675</v>
      </c>
      <c r="G40" s="56">
        <f>SUM(G38:G39)</f>
        <v>675</v>
      </c>
      <c r="H40" s="56">
        <f>SUM(H38:H39)</f>
        <v>0</v>
      </c>
      <c r="I40" s="56">
        <f>SUM(I38:I39)</f>
        <v>0</v>
      </c>
      <c r="J40" s="71"/>
      <c r="K40" s="74"/>
    </row>
    <row r="41" spans="1:11" s="57" customFormat="1" ht="15" customHeight="1" x14ac:dyDescent="0.15">
      <c r="A41" s="67" t="s">
        <v>42</v>
      </c>
      <c r="B41" s="68"/>
      <c r="C41" s="68"/>
      <c r="D41" s="69"/>
      <c r="E41" s="59"/>
      <c r="F41" s="60">
        <f>SUM(F37,F40)</f>
        <v>1075</v>
      </c>
      <c r="G41" s="60">
        <f t="shared" ref="G41:I41" si="13">SUM(G37,G40)</f>
        <v>1075</v>
      </c>
      <c r="H41" s="60">
        <f t="shared" si="13"/>
        <v>0</v>
      </c>
      <c r="I41" s="60">
        <f t="shared" si="13"/>
        <v>0</v>
      </c>
      <c r="J41" s="60"/>
      <c r="K41" s="61"/>
    </row>
    <row r="42" spans="1:11" s="57" customFormat="1" ht="15.95" customHeight="1" x14ac:dyDescent="0.15">
      <c r="A42" s="110" t="s">
        <v>132</v>
      </c>
      <c r="B42" s="70" t="s">
        <v>133</v>
      </c>
      <c r="C42" s="70" t="s">
        <v>49</v>
      </c>
      <c r="D42" s="72" t="s">
        <v>134</v>
      </c>
      <c r="E42" s="54">
        <v>84</v>
      </c>
      <c r="F42" s="55">
        <f>SUM(G42:I42)</f>
        <v>600</v>
      </c>
      <c r="G42" s="56">
        <f>244+356</f>
        <v>600</v>
      </c>
      <c r="H42" s="56">
        <v>0</v>
      </c>
      <c r="I42" s="56">
        <v>0</v>
      </c>
      <c r="J42" s="72" t="s">
        <v>135</v>
      </c>
      <c r="K42" s="73"/>
    </row>
    <row r="43" spans="1:11" s="57" customFormat="1" ht="15.95" customHeight="1" x14ac:dyDescent="0.15">
      <c r="A43" s="111"/>
      <c r="B43" s="70"/>
      <c r="C43" s="70"/>
      <c r="D43" s="70"/>
      <c r="E43" s="54">
        <v>115</v>
      </c>
      <c r="F43" s="55">
        <f t="shared" ref="F43:F44" si="14">SUM(G43:I43)</f>
        <v>248</v>
      </c>
      <c r="G43" s="56">
        <f>217+31</f>
        <v>248</v>
      </c>
      <c r="H43" s="56">
        <v>0</v>
      </c>
      <c r="I43" s="56">
        <v>0</v>
      </c>
      <c r="J43" s="70"/>
      <c r="K43" s="83"/>
    </row>
    <row r="44" spans="1:11" s="57" customFormat="1" ht="15.95" customHeight="1" x14ac:dyDescent="0.15">
      <c r="A44" s="111"/>
      <c r="B44" s="70"/>
      <c r="C44" s="70"/>
      <c r="D44" s="70"/>
      <c r="E44" s="54">
        <v>136</v>
      </c>
      <c r="F44" s="55">
        <f t="shared" si="14"/>
        <v>127</v>
      </c>
      <c r="G44" s="56">
        <v>127</v>
      </c>
      <c r="H44" s="56">
        <v>0</v>
      </c>
      <c r="I44" s="56">
        <v>0</v>
      </c>
      <c r="J44" s="70"/>
      <c r="K44" s="83"/>
    </row>
    <row r="45" spans="1:11" s="57" customFormat="1" ht="15.95" customHeight="1" x14ac:dyDescent="0.15">
      <c r="A45" s="111"/>
      <c r="B45" s="71"/>
      <c r="C45" s="71"/>
      <c r="D45" s="71"/>
      <c r="E45" s="58" t="s">
        <v>7</v>
      </c>
      <c r="F45" s="56">
        <f>SUM(F42:F44)</f>
        <v>975</v>
      </c>
      <c r="G45" s="56">
        <f>SUM(G42:G44)</f>
        <v>975</v>
      </c>
      <c r="H45" s="56">
        <f>SUM(H42:H44)</f>
        <v>0</v>
      </c>
      <c r="I45" s="56">
        <f>SUM(I42:I44)</f>
        <v>0</v>
      </c>
      <c r="J45" s="71"/>
      <c r="K45" s="74"/>
    </row>
    <row r="46" spans="1:11" ht="14.45" customHeight="1" x14ac:dyDescent="0.15">
      <c r="A46" s="111"/>
      <c r="B46" s="79" t="s">
        <v>48</v>
      </c>
      <c r="C46" s="79" t="s">
        <v>49</v>
      </c>
      <c r="D46" s="75" t="s">
        <v>50</v>
      </c>
      <c r="E46" s="50">
        <v>59</v>
      </c>
      <c r="F46" s="51">
        <f>SUM(G46:I46)</f>
        <v>137</v>
      </c>
      <c r="G46" s="52">
        <v>137</v>
      </c>
      <c r="H46" s="52">
        <v>0</v>
      </c>
      <c r="I46" s="52">
        <v>0</v>
      </c>
      <c r="J46" s="75" t="s">
        <v>51</v>
      </c>
      <c r="K46" s="80"/>
    </row>
    <row r="47" spans="1:11" ht="14.45" customHeight="1" x14ac:dyDescent="0.15">
      <c r="A47" s="111"/>
      <c r="B47" s="79"/>
      <c r="C47" s="79"/>
      <c r="D47" s="79"/>
      <c r="E47" s="50">
        <v>74</v>
      </c>
      <c r="F47" s="51">
        <f t="shared" ref="F47:F49" si="15">SUM(G47:I47)</f>
        <v>213</v>
      </c>
      <c r="G47" s="52">
        <v>213</v>
      </c>
      <c r="H47" s="52">
        <v>0</v>
      </c>
      <c r="I47" s="52">
        <v>0</v>
      </c>
      <c r="J47" s="79"/>
      <c r="K47" s="81"/>
    </row>
    <row r="48" spans="1:11" ht="14.45" customHeight="1" x14ac:dyDescent="0.15">
      <c r="A48" s="111"/>
      <c r="B48" s="79"/>
      <c r="C48" s="79"/>
      <c r="D48" s="79"/>
      <c r="E48" s="50">
        <v>84</v>
      </c>
      <c r="F48" s="51">
        <f t="shared" si="15"/>
        <v>172</v>
      </c>
      <c r="G48" s="52">
        <v>172</v>
      </c>
      <c r="H48" s="52">
        <v>0</v>
      </c>
      <c r="I48" s="52">
        <v>0</v>
      </c>
      <c r="J48" s="79"/>
      <c r="K48" s="81"/>
    </row>
    <row r="49" spans="1:11" ht="14.45" customHeight="1" x14ac:dyDescent="0.15">
      <c r="A49" s="111"/>
      <c r="B49" s="79"/>
      <c r="C49" s="79"/>
      <c r="D49" s="79"/>
      <c r="E49" s="50">
        <v>102</v>
      </c>
      <c r="F49" s="51">
        <f t="shared" si="15"/>
        <v>50</v>
      </c>
      <c r="G49" s="52">
        <v>50</v>
      </c>
      <c r="H49" s="52">
        <v>0</v>
      </c>
      <c r="I49" s="52">
        <v>0</v>
      </c>
      <c r="J49" s="79"/>
      <c r="K49" s="81"/>
    </row>
    <row r="50" spans="1:11" ht="14.45" customHeight="1" x14ac:dyDescent="0.15">
      <c r="A50" s="112"/>
      <c r="B50" s="76"/>
      <c r="C50" s="76"/>
      <c r="D50" s="76"/>
      <c r="E50" s="53" t="s">
        <v>7</v>
      </c>
      <c r="F50" s="52">
        <f>SUM(F46:F49)</f>
        <v>572</v>
      </c>
      <c r="G50" s="52">
        <f>SUM(G46:G49)</f>
        <v>572</v>
      </c>
      <c r="H50" s="52">
        <f>SUM(H46:H49)</f>
        <v>0</v>
      </c>
      <c r="I50" s="52">
        <f>SUM(I46:I49)</f>
        <v>0</v>
      </c>
      <c r="J50" s="76"/>
      <c r="K50" s="82"/>
    </row>
    <row r="51" spans="1:11" s="57" customFormat="1" ht="15" customHeight="1" x14ac:dyDescent="0.15">
      <c r="A51" s="67" t="s">
        <v>42</v>
      </c>
      <c r="B51" s="68"/>
      <c r="C51" s="68"/>
      <c r="D51" s="69"/>
      <c r="E51" s="59"/>
      <c r="F51" s="60">
        <f>SUM(F45,F50)</f>
        <v>1547</v>
      </c>
      <c r="G51" s="60">
        <f t="shared" ref="G51:I51" si="16">SUM(G45,G50)</f>
        <v>1547</v>
      </c>
      <c r="H51" s="60">
        <f t="shared" si="16"/>
        <v>0</v>
      </c>
      <c r="I51" s="60">
        <f t="shared" si="16"/>
        <v>0</v>
      </c>
      <c r="J51" s="60"/>
      <c r="K51" s="61"/>
    </row>
    <row r="52" spans="1:11" ht="15" customHeight="1" x14ac:dyDescent="0.15">
      <c r="A52" s="108" t="s">
        <v>143</v>
      </c>
      <c r="B52" s="79" t="s">
        <v>86</v>
      </c>
      <c r="C52" s="79" t="s">
        <v>61</v>
      </c>
      <c r="D52" s="75" t="s">
        <v>87</v>
      </c>
      <c r="E52" s="50">
        <v>59</v>
      </c>
      <c r="F52" s="51">
        <f>SUM(G52:I52)</f>
        <v>149</v>
      </c>
      <c r="G52" s="52">
        <v>149</v>
      </c>
      <c r="H52" s="52">
        <v>0</v>
      </c>
      <c r="I52" s="52">
        <v>0</v>
      </c>
      <c r="J52" s="75" t="s">
        <v>88</v>
      </c>
      <c r="K52" s="80"/>
    </row>
    <row r="53" spans="1:11" ht="15" customHeight="1" x14ac:dyDescent="0.15">
      <c r="A53" s="109"/>
      <c r="B53" s="79"/>
      <c r="C53" s="79"/>
      <c r="D53" s="79"/>
      <c r="E53" s="50">
        <v>74</v>
      </c>
      <c r="F53" s="51">
        <f t="shared" ref="F53:F56" si="17">SUM(G53:I53)</f>
        <v>250</v>
      </c>
      <c r="G53" s="52">
        <v>250</v>
      </c>
      <c r="H53" s="52">
        <v>0</v>
      </c>
      <c r="I53" s="52">
        <v>0</v>
      </c>
      <c r="J53" s="79"/>
      <c r="K53" s="81"/>
    </row>
    <row r="54" spans="1:11" ht="15" customHeight="1" x14ac:dyDescent="0.15">
      <c r="A54" s="109"/>
      <c r="B54" s="79"/>
      <c r="C54" s="79"/>
      <c r="D54" s="79"/>
      <c r="E54" s="50">
        <v>84</v>
      </c>
      <c r="F54" s="51">
        <f t="shared" si="17"/>
        <v>924</v>
      </c>
      <c r="G54" s="52">
        <v>924</v>
      </c>
      <c r="H54" s="52">
        <v>0</v>
      </c>
      <c r="I54" s="52">
        <v>0</v>
      </c>
      <c r="J54" s="79"/>
      <c r="K54" s="81"/>
    </row>
    <row r="55" spans="1:11" ht="15" customHeight="1" x14ac:dyDescent="0.15">
      <c r="A55" s="109"/>
      <c r="B55" s="79"/>
      <c r="C55" s="79"/>
      <c r="D55" s="79"/>
      <c r="E55" s="50">
        <v>101</v>
      </c>
      <c r="F55" s="51">
        <f t="shared" si="17"/>
        <v>177</v>
      </c>
      <c r="G55" s="52">
        <v>177</v>
      </c>
      <c r="H55" s="52">
        <v>0</v>
      </c>
      <c r="I55" s="52">
        <v>0</v>
      </c>
      <c r="J55" s="79"/>
      <c r="K55" s="81"/>
    </row>
    <row r="56" spans="1:11" ht="15" customHeight="1" x14ac:dyDescent="0.15">
      <c r="A56" s="109"/>
      <c r="B56" s="79"/>
      <c r="C56" s="79"/>
      <c r="D56" s="79"/>
      <c r="E56" s="50">
        <v>116</v>
      </c>
      <c r="F56" s="51">
        <f t="shared" si="17"/>
        <v>5</v>
      </c>
      <c r="G56" s="52">
        <v>5</v>
      </c>
      <c r="H56" s="52">
        <v>0</v>
      </c>
      <c r="I56" s="52">
        <v>0</v>
      </c>
      <c r="J56" s="79"/>
      <c r="K56" s="81"/>
    </row>
    <row r="57" spans="1:11" ht="15" customHeight="1" x14ac:dyDescent="0.15">
      <c r="A57" s="109"/>
      <c r="B57" s="76"/>
      <c r="C57" s="76"/>
      <c r="D57" s="76"/>
      <c r="E57" s="53" t="s">
        <v>7</v>
      </c>
      <c r="F57" s="52">
        <f>SUM(F52:F56)</f>
        <v>1505</v>
      </c>
      <c r="G57" s="52">
        <f>SUM(G52:G56)</f>
        <v>1505</v>
      </c>
      <c r="H57" s="52">
        <f>SUM(H52:H56)</f>
        <v>0</v>
      </c>
      <c r="I57" s="52">
        <f>SUM(I52:I56)</f>
        <v>0</v>
      </c>
      <c r="J57" s="76"/>
      <c r="K57" s="82"/>
    </row>
    <row r="58" spans="1:11" ht="15" customHeight="1" x14ac:dyDescent="0.15">
      <c r="A58" s="109"/>
      <c r="B58" s="79" t="s">
        <v>126</v>
      </c>
      <c r="C58" s="79" t="s">
        <v>127</v>
      </c>
      <c r="D58" s="75" t="s">
        <v>128</v>
      </c>
      <c r="E58" s="50">
        <v>84</v>
      </c>
      <c r="F58" s="51">
        <f>SUM(G58:I58)</f>
        <v>530</v>
      </c>
      <c r="G58" s="52">
        <f>371+130+29</f>
        <v>530</v>
      </c>
      <c r="H58" s="52">
        <v>0</v>
      </c>
      <c r="I58" s="52">
        <v>0</v>
      </c>
      <c r="J58" s="75" t="s">
        <v>129</v>
      </c>
      <c r="K58" s="80"/>
    </row>
    <row r="59" spans="1:11" ht="15" customHeight="1" x14ac:dyDescent="0.15">
      <c r="A59" s="109"/>
      <c r="B59" s="79"/>
      <c r="C59" s="79"/>
      <c r="D59" s="79"/>
      <c r="E59" s="50">
        <v>110</v>
      </c>
      <c r="F59" s="51">
        <f t="shared" ref="F59:F61" si="18">SUM(G59:I59)</f>
        <v>110</v>
      </c>
      <c r="G59" s="52">
        <f>54+56</f>
        <v>110</v>
      </c>
      <c r="H59" s="52">
        <v>0</v>
      </c>
      <c r="I59" s="52">
        <v>0</v>
      </c>
      <c r="J59" s="79"/>
      <c r="K59" s="81"/>
    </row>
    <row r="60" spans="1:11" ht="15" customHeight="1" x14ac:dyDescent="0.15">
      <c r="A60" s="109"/>
      <c r="B60" s="79"/>
      <c r="C60" s="79"/>
      <c r="D60" s="79"/>
      <c r="E60" s="50">
        <v>121</v>
      </c>
      <c r="F60" s="51">
        <f t="shared" si="18"/>
        <v>2</v>
      </c>
      <c r="G60" s="52">
        <v>2</v>
      </c>
      <c r="H60" s="52">
        <v>0</v>
      </c>
      <c r="I60" s="52">
        <v>0</v>
      </c>
      <c r="J60" s="79"/>
      <c r="K60" s="81"/>
    </row>
    <row r="61" spans="1:11" ht="15" customHeight="1" x14ac:dyDescent="0.15">
      <c r="A61" s="109"/>
      <c r="B61" s="79"/>
      <c r="C61" s="79"/>
      <c r="D61" s="79"/>
      <c r="E61" s="50">
        <v>146</v>
      </c>
      <c r="F61" s="51">
        <f t="shared" si="18"/>
        <v>2</v>
      </c>
      <c r="G61" s="52">
        <v>2</v>
      </c>
      <c r="H61" s="52">
        <v>0</v>
      </c>
      <c r="I61" s="52">
        <v>0</v>
      </c>
      <c r="J61" s="79"/>
      <c r="K61" s="81"/>
    </row>
    <row r="62" spans="1:11" x14ac:dyDescent="0.15">
      <c r="A62" s="113"/>
      <c r="B62" s="76"/>
      <c r="C62" s="76"/>
      <c r="D62" s="76"/>
      <c r="E62" s="53" t="s">
        <v>7</v>
      </c>
      <c r="F62" s="52">
        <f>SUM(F58:F61)</f>
        <v>644</v>
      </c>
      <c r="G62" s="52">
        <f>SUM(G58:G61)</f>
        <v>644</v>
      </c>
      <c r="H62" s="52">
        <f>SUM(H58:H61)</f>
        <v>0</v>
      </c>
      <c r="I62" s="52">
        <f>SUM(I58:I61)</f>
        <v>0</v>
      </c>
      <c r="J62" s="76"/>
      <c r="K62" s="82"/>
    </row>
    <row r="63" spans="1:11" s="57" customFormat="1" ht="15" customHeight="1" x14ac:dyDescent="0.15">
      <c r="A63" s="67" t="s">
        <v>42</v>
      </c>
      <c r="B63" s="68"/>
      <c r="C63" s="68"/>
      <c r="D63" s="69"/>
      <c r="E63" s="59"/>
      <c r="F63" s="60">
        <f>SUM(F57,F62)</f>
        <v>2149</v>
      </c>
      <c r="G63" s="60">
        <f t="shared" ref="G63:I63" si="19">SUM(G57,G62)</f>
        <v>2149</v>
      </c>
      <c r="H63" s="60">
        <f t="shared" si="19"/>
        <v>0</v>
      </c>
      <c r="I63" s="60">
        <f t="shared" si="19"/>
        <v>0</v>
      </c>
      <c r="J63" s="60"/>
      <c r="K63" s="61"/>
    </row>
    <row r="64" spans="1:11" s="57" customFormat="1" ht="15" customHeight="1" x14ac:dyDescent="0.15">
      <c r="A64" s="110" t="s">
        <v>43</v>
      </c>
      <c r="B64" s="70" t="s">
        <v>89</v>
      </c>
      <c r="C64" s="70" t="s">
        <v>90</v>
      </c>
      <c r="D64" s="72" t="s">
        <v>91</v>
      </c>
      <c r="E64" s="54">
        <v>84</v>
      </c>
      <c r="F64" s="55">
        <f>SUM(G64:I64)</f>
        <v>544</v>
      </c>
      <c r="G64" s="56">
        <v>544</v>
      </c>
      <c r="H64" s="56">
        <v>0</v>
      </c>
      <c r="I64" s="56">
        <v>0</v>
      </c>
      <c r="J64" s="72" t="s">
        <v>92</v>
      </c>
      <c r="K64" s="73"/>
    </row>
    <row r="65" spans="1:11" s="57" customFormat="1" ht="15" customHeight="1" x14ac:dyDescent="0.15">
      <c r="A65" s="111"/>
      <c r="B65" s="70"/>
      <c r="C65" s="70"/>
      <c r="D65" s="70"/>
      <c r="E65" s="54">
        <v>116</v>
      </c>
      <c r="F65" s="55">
        <f t="shared" ref="F65" si="20">SUM(G65:I65)</f>
        <v>59</v>
      </c>
      <c r="G65" s="56">
        <v>59</v>
      </c>
      <c r="H65" s="56">
        <v>0</v>
      </c>
      <c r="I65" s="56">
        <v>0</v>
      </c>
      <c r="J65" s="70"/>
      <c r="K65" s="83"/>
    </row>
    <row r="66" spans="1:11" s="57" customFormat="1" ht="15" customHeight="1" x14ac:dyDescent="0.15">
      <c r="A66" s="111"/>
      <c r="B66" s="71"/>
      <c r="C66" s="71"/>
      <c r="D66" s="71"/>
      <c r="E66" s="58" t="s">
        <v>7</v>
      </c>
      <c r="F66" s="56">
        <f>SUM(F64:F65)</f>
        <v>603</v>
      </c>
      <c r="G66" s="56">
        <f>SUM(G64:G65)</f>
        <v>603</v>
      </c>
      <c r="H66" s="56">
        <f>SUM(H64:H65)</f>
        <v>0</v>
      </c>
      <c r="I66" s="56">
        <f>SUM(I64:I65)</f>
        <v>0</v>
      </c>
      <c r="J66" s="71"/>
      <c r="K66" s="74"/>
    </row>
    <row r="67" spans="1:11" ht="15" customHeight="1" x14ac:dyDescent="0.15">
      <c r="A67" s="111"/>
      <c r="B67" s="79" t="s">
        <v>52</v>
      </c>
      <c r="C67" s="79" t="s">
        <v>53</v>
      </c>
      <c r="D67" s="75" t="s">
        <v>54</v>
      </c>
      <c r="E67" s="50">
        <v>84</v>
      </c>
      <c r="F67" s="51">
        <f>SUM(G67:I67)</f>
        <v>658</v>
      </c>
      <c r="G67" s="52">
        <v>658</v>
      </c>
      <c r="H67" s="52">
        <v>0</v>
      </c>
      <c r="I67" s="52">
        <v>0</v>
      </c>
      <c r="J67" s="75" t="s">
        <v>55</v>
      </c>
      <c r="K67" s="80"/>
    </row>
    <row r="68" spans="1:11" ht="15" customHeight="1" x14ac:dyDescent="0.15">
      <c r="A68" s="111"/>
      <c r="B68" s="79"/>
      <c r="C68" s="79"/>
      <c r="D68" s="79"/>
      <c r="E68" s="50">
        <v>103</v>
      </c>
      <c r="F68" s="51">
        <f t="shared" ref="F68:F69" si="21">SUM(G68:I68)</f>
        <v>141</v>
      </c>
      <c r="G68" s="52">
        <v>141</v>
      </c>
      <c r="H68" s="52">
        <v>0</v>
      </c>
      <c r="I68" s="52">
        <v>0</v>
      </c>
      <c r="J68" s="79"/>
      <c r="K68" s="81"/>
    </row>
    <row r="69" spans="1:11" ht="15" customHeight="1" x14ac:dyDescent="0.15">
      <c r="A69" s="111"/>
      <c r="B69" s="79"/>
      <c r="C69" s="79"/>
      <c r="D69" s="79"/>
      <c r="E69" s="50">
        <v>118</v>
      </c>
      <c r="F69" s="51">
        <f t="shared" si="21"/>
        <v>94</v>
      </c>
      <c r="G69" s="52">
        <v>94</v>
      </c>
      <c r="H69" s="52">
        <v>0</v>
      </c>
      <c r="I69" s="52">
        <v>0</v>
      </c>
      <c r="J69" s="79"/>
      <c r="K69" s="81"/>
    </row>
    <row r="70" spans="1:11" ht="15" customHeight="1" x14ac:dyDescent="0.15">
      <c r="A70" s="111"/>
      <c r="B70" s="76"/>
      <c r="C70" s="76"/>
      <c r="D70" s="76"/>
      <c r="E70" s="53" t="s">
        <v>7</v>
      </c>
      <c r="F70" s="52">
        <f>SUM(F67:F69)</f>
        <v>893</v>
      </c>
      <c r="G70" s="52">
        <f>SUM(G67:G69)</f>
        <v>893</v>
      </c>
      <c r="H70" s="52">
        <f>SUM(H67:H69)</f>
        <v>0</v>
      </c>
      <c r="I70" s="52">
        <f>SUM(I67:I69)</f>
        <v>0</v>
      </c>
      <c r="J70" s="76"/>
      <c r="K70" s="82"/>
    </row>
    <row r="71" spans="1:11" ht="15" customHeight="1" x14ac:dyDescent="0.15">
      <c r="A71" s="111"/>
      <c r="B71" s="79" t="s">
        <v>114</v>
      </c>
      <c r="C71" s="79" t="s">
        <v>57</v>
      </c>
      <c r="D71" s="75" t="s">
        <v>115</v>
      </c>
      <c r="E71" s="50">
        <v>59</v>
      </c>
      <c r="F71" s="51">
        <f>SUM(G71:I71)</f>
        <v>44</v>
      </c>
      <c r="G71" s="52">
        <v>44</v>
      </c>
      <c r="H71" s="52">
        <v>0</v>
      </c>
      <c r="I71" s="52">
        <v>0</v>
      </c>
      <c r="J71" s="75" t="s">
        <v>116</v>
      </c>
      <c r="K71" s="80"/>
    </row>
    <row r="72" spans="1:11" ht="15" customHeight="1" x14ac:dyDescent="0.15">
      <c r="A72" s="111"/>
      <c r="B72" s="79"/>
      <c r="C72" s="79"/>
      <c r="D72" s="79"/>
      <c r="E72" s="50">
        <v>84</v>
      </c>
      <c r="F72" s="51">
        <f t="shared" ref="F72:F73" si="22">SUM(G72:I72)</f>
        <v>536</v>
      </c>
      <c r="G72" s="52">
        <v>536</v>
      </c>
      <c r="H72" s="52">
        <v>0</v>
      </c>
      <c r="I72" s="52">
        <v>0</v>
      </c>
      <c r="J72" s="79"/>
      <c r="K72" s="81"/>
    </row>
    <row r="73" spans="1:11" ht="15" customHeight="1" x14ac:dyDescent="0.15">
      <c r="A73" s="111"/>
      <c r="B73" s="79"/>
      <c r="C73" s="79"/>
      <c r="D73" s="79"/>
      <c r="E73" s="50">
        <v>130</v>
      </c>
      <c r="F73" s="51">
        <f t="shared" si="22"/>
        <v>4</v>
      </c>
      <c r="G73" s="52">
        <v>4</v>
      </c>
      <c r="H73" s="52">
        <v>0</v>
      </c>
      <c r="I73" s="52">
        <v>0</v>
      </c>
      <c r="J73" s="79"/>
      <c r="K73" s="81"/>
    </row>
    <row r="74" spans="1:11" ht="15" customHeight="1" x14ac:dyDescent="0.15">
      <c r="A74" s="112"/>
      <c r="B74" s="76"/>
      <c r="C74" s="76"/>
      <c r="D74" s="76"/>
      <c r="E74" s="53" t="s">
        <v>7</v>
      </c>
      <c r="F74" s="52">
        <f>SUM(F71:F73)</f>
        <v>584</v>
      </c>
      <c r="G74" s="52">
        <f>SUM(G71:G73)</f>
        <v>584</v>
      </c>
      <c r="H74" s="52">
        <f>SUM(H71:H73)</f>
        <v>0</v>
      </c>
      <c r="I74" s="52">
        <f>SUM(I71:I73)</f>
        <v>0</v>
      </c>
      <c r="J74" s="76"/>
      <c r="K74" s="82"/>
    </row>
    <row r="75" spans="1:11" s="57" customFormat="1" ht="15" customHeight="1" x14ac:dyDescent="0.15">
      <c r="A75" s="67" t="s">
        <v>42</v>
      </c>
      <c r="B75" s="68"/>
      <c r="C75" s="68"/>
      <c r="D75" s="69"/>
      <c r="E75" s="59"/>
      <c r="F75" s="60">
        <f>SUM(F66,F70,F74)</f>
        <v>2080</v>
      </c>
      <c r="G75" s="60">
        <f t="shared" ref="G75:I75" si="23">SUM(G66,G70,G74)</f>
        <v>2080</v>
      </c>
      <c r="H75" s="60">
        <f t="shared" si="23"/>
        <v>0</v>
      </c>
      <c r="I75" s="60">
        <f t="shared" si="23"/>
        <v>0</v>
      </c>
      <c r="J75" s="60"/>
      <c r="K75" s="61"/>
    </row>
    <row r="76" spans="1:11" s="57" customFormat="1" ht="15" customHeight="1" x14ac:dyDescent="0.15">
      <c r="A76" s="110" t="s">
        <v>44</v>
      </c>
      <c r="B76" s="70" t="s">
        <v>84</v>
      </c>
      <c r="C76" s="70" t="s">
        <v>61</v>
      </c>
      <c r="D76" s="72" t="s">
        <v>145</v>
      </c>
      <c r="E76" s="54">
        <v>84</v>
      </c>
      <c r="F76" s="55">
        <f>SUM(G76:I76)</f>
        <v>489</v>
      </c>
      <c r="G76" s="56">
        <f>228+165+96</f>
        <v>489</v>
      </c>
      <c r="H76" s="56">
        <v>0</v>
      </c>
      <c r="I76" s="56">
        <v>0</v>
      </c>
      <c r="J76" s="72" t="s">
        <v>85</v>
      </c>
      <c r="K76" s="73"/>
    </row>
    <row r="77" spans="1:11" s="57" customFormat="1" ht="15" customHeight="1" x14ac:dyDescent="0.15">
      <c r="A77" s="111"/>
      <c r="B77" s="70"/>
      <c r="C77" s="70"/>
      <c r="D77" s="70"/>
      <c r="E77" s="54">
        <v>116</v>
      </c>
      <c r="F77" s="55">
        <f t="shared" ref="F77" si="24">SUM(G77:I77)</f>
        <v>209</v>
      </c>
      <c r="G77" s="56">
        <v>209</v>
      </c>
      <c r="H77" s="56">
        <v>0</v>
      </c>
      <c r="I77" s="56">
        <v>0</v>
      </c>
      <c r="J77" s="70"/>
      <c r="K77" s="83"/>
    </row>
    <row r="78" spans="1:11" s="57" customFormat="1" ht="15" customHeight="1" x14ac:dyDescent="0.15">
      <c r="A78" s="112"/>
      <c r="B78" s="71"/>
      <c r="C78" s="71"/>
      <c r="D78" s="71"/>
      <c r="E78" s="58" t="s">
        <v>7</v>
      </c>
      <c r="F78" s="56">
        <f>SUM(F76:F77)</f>
        <v>698</v>
      </c>
      <c r="G78" s="56">
        <f>SUM(G76:G77)</f>
        <v>698</v>
      </c>
      <c r="H78" s="56">
        <f>SUM(H76:H77)</f>
        <v>0</v>
      </c>
      <c r="I78" s="56">
        <f>SUM(I76:I77)</f>
        <v>0</v>
      </c>
      <c r="J78" s="71"/>
      <c r="K78" s="74"/>
    </row>
    <row r="79" spans="1:11" s="57" customFormat="1" ht="15" customHeight="1" x14ac:dyDescent="0.15">
      <c r="A79" s="67" t="s">
        <v>42</v>
      </c>
      <c r="B79" s="68"/>
      <c r="C79" s="68"/>
      <c r="D79" s="69"/>
      <c r="E79" s="59"/>
      <c r="F79" s="60">
        <f>SUM(F78)</f>
        <v>698</v>
      </c>
      <c r="G79" s="60">
        <f>SUM(G78)</f>
        <v>698</v>
      </c>
      <c r="H79" s="60">
        <f>SUM(H78)</f>
        <v>0</v>
      </c>
      <c r="I79" s="60">
        <f>SUM(I78)</f>
        <v>0</v>
      </c>
      <c r="J79" s="60"/>
      <c r="K79" s="61"/>
    </row>
    <row r="80" spans="1:11" ht="16.5" customHeight="1" x14ac:dyDescent="0.15">
      <c r="A80" s="110" t="s">
        <v>81</v>
      </c>
      <c r="B80" s="79" t="s">
        <v>80</v>
      </c>
      <c r="C80" s="79" t="s">
        <v>61</v>
      </c>
      <c r="D80" s="75" t="s">
        <v>82</v>
      </c>
      <c r="E80" s="50">
        <v>84</v>
      </c>
      <c r="F80" s="51">
        <f>SUM(G80:I80)</f>
        <v>708</v>
      </c>
      <c r="G80" s="52">
        <v>708</v>
      </c>
      <c r="H80" s="52">
        <v>0</v>
      </c>
      <c r="I80" s="52">
        <v>0</v>
      </c>
      <c r="J80" s="75" t="s">
        <v>83</v>
      </c>
      <c r="K80" s="80"/>
    </row>
    <row r="81" spans="1:11" ht="16.5" customHeight="1" x14ac:dyDescent="0.15">
      <c r="A81" s="111"/>
      <c r="B81" s="79"/>
      <c r="C81" s="79"/>
      <c r="D81" s="79"/>
      <c r="E81" s="50">
        <v>115</v>
      </c>
      <c r="F81" s="51">
        <f t="shared" ref="F81:F83" si="25">SUM(G81:I81)</f>
        <v>208</v>
      </c>
      <c r="G81" s="52">
        <v>208</v>
      </c>
      <c r="H81" s="52">
        <v>0</v>
      </c>
      <c r="I81" s="52">
        <v>0</v>
      </c>
      <c r="J81" s="79"/>
      <c r="K81" s="81"/>
    </row>
    <row r="82" spans="1:11" ht="16.5" customHeight="1" x14ac:dyDescent="0.15">
      <c r="A82" s="111"/>
      <c r="B82" s="79"/>
      <c r="C82" s="79"/>
      <c r="D82" s="79"/>
      <c r="E82" s="50">
        <v>141</v>
      </c>
      <c r="F82" s="51">
        <f t="shared" si="25"/>
        <v>2</v>
      </c>
      <c r="G82" s="52">
        <v>2</v>
      </c>
      <c r="H82" s="52">
        <v>0</v>
      </c>
      <c r="I82" s="52">
        <v>0</v>
      </c>
      <c r="J82" s="79"/>
      <c r="K82" s="81"/>
    </row>
    <row r="83" spans="1:11" ht="16.5" customHeight="1" x14ac:dyDescent="0.15">
      <c r="A83" s="111"/>
      <c r="B83" s="79"/>
      <c r="C83" s="79"/>
      <c r="D83" s="79"/>
      <c r="E83" s="50">
        <v>152</v>
      </c>
      <c r="F83" s="51">
        <f t="shared" si="25"/>
        <v>2</v>
      </c>
      <c r="G83" s="52">
        <v>2</v>
      </c>
      <c r="H83" s="52">
        <v>0</v>
      </c>
      <c r="I83" s="52">
        <v>0</v>
      </c>
      <c r="J83" s="79"/>
      <c r="K83" s="81"/>
    </row>
    <row r="84" spans="1:11" ht="16.5" customHeight="1" x14ac:dyDescent="0.15">
      <c r="A84" s="112"/>
      <c r="B84" s="76"/>
      <c r="C84" s="76"/>
      <c r="D84" s="76"/>
      <c r="E84" s="53" t="s">
        <v>7</v>
      </c>
      <c r="F84" s="52">
        <f>SUM(F80:F83)</f>
        <v>920</v>
      </c>
      <c r="G84" s="52">
        <f>SUM(G80:G83)</f>
        <v>920</v>
      </c>
      <c r="H84" s="52">
        <f>SUM(H80:H83)</f>
        <v>0</v>
      </c>
      <c r="I84" s="52">
        <f>SUM(I80:I83)</f>
        <v>0</v>
      </c>
      <c r="J84" s="76"/>
      <c r="K84" s="82"/>
    </row>
    <row r="85" spans="1:11" s="57" customFormat="1" ht="15" customHeight="1" x14ac:dyDescent="0.15">
      <c r="A85" s="67" t="s">
        <v>42</v>
      </c>
      <c r="B85" s="68"/>
      <c r="C85" s="68"/>
      <c r="D85" s="69"/>
      <c r="E85" s="59"/>
      <c r="F85" s="60">
        <f>SUM(F84)</f>
        <v>920</v>
      </c>
      <c r="G85" s="60">
        <f t="shared" ref="G85:I85" si="26">SUM(G84)</f>
        <v>920</v>
      </c>
      <c r="H85" s="60">
        <f t="shared" si="26"/>
        <v>0</v>
      </c>
      <c r="I85" s="60">
        <f t="shared" si="26"/>
        <v>0</v>
      </c>
      <c r="J85" s="60"/>
      <c r="K85" s="61"/>
    </row>
    <row r="86" spans="1:11" ht="15" customHeight="1" x14ac:dyDescent="0.15">
      <c r="A86" s="108" t="s">
        <v>140</v>
      </c>
      <c r="B86" s="79" t="s">
        <v>77</v>
      </c>
      <c r="C86" s="79" t="s">
        <v>57</v>
      </c>
      <c r="D86" s="75" t="s">
        <v>78</v>
      </c>
      <c r="E86" s="50">
        <v>84</v>
      </c>
      <c r="F86" s="51">
        <f>SUM(G86:I86)</f>
        <v>669</v>
      </c>
      <c r="G86" s="52">
        <v>669</v>
      </c>
      <c r="H86" s="52">
        <v>0</v>
      </c>
      <c r="I86" s="52">
        <v>0</v>
      </c>
      <c r="J86" s="75" t="s">
        <v>79</v>
      </c>
      <c r="K86" s="80"/>
    </row>
    <row r="87" spans="1:11" ht="15" customHeight="1" x14ac:dyDescent="0.15">
      <c r="A87" s="109"/>
      <c r="B87" s="79"/>
      <c r="C87" s="79"/>
      <c r="D87" s="79"/>
      <c r="E87" s="50">
        <v>118</v>
      </c>
      <c r="F87" s="51">
        <f t="shared" ref="F87:F88" si="27">SUM(G87:I87)</f>
        <v>84</v>
      </c>
      <c r="G87" s="52">
        <v>84</v>
      </c>
      <c r="H87" s="52">
        <v>0</v>
      </c>
      <c r="I87" s="52">
        <v>0</v>
      </c>
      <c r="J87" s="79"/>
      <c r="K87" s="81"/>
    </row>
    <row r="88" spans="1:11" x14ac:dyDescent="0.15">
      <c r="A88" s="109"/>
      <c r="B88" s="79"/>
      <c r="C88" s="79"/>
      <c r="D88" s="79"/>
      <c r="E88" s="50">
        <v>162</v>
      </c>
      <c r="F88" s="51">
        <f t="shared" si="27"/>
        <v>5</v>
      </c>
      <c r="G88" s="52">
        <v>5</v>
      </c>
      <c r="H88" s="52">
        <v>0</v>
      </c>
      <c r="I88" s="52">
        <v>0</v>
      </c>
      <c r="J88" s="79"/>
      <c r="K88" s="81"/>
    </row>
    <row r="89" spans="1:11" x14ac:dyDescent="0.15">
      <c r="A89" s="109"/>
      <c r="B89" s="76"/>
      <c r="C89" s="76"/>
      <c r="D89" s="76"/>
      <c r="E89" s="53" t="s">
        <v>7</v>
      </c>
      <c r="F89" s="52">
        <f>SUM(F86:F88)</f>
        <v>758</v>
      </c>
      <c r="G89" s="52">
        <f>SUM(G86:G88)</f>
        <v>758</v>
      </c>
      <c r="H89" s="52">
        <f>SUM(H86:H88)</f>
        <v>0</v>
      </c>
      <c r="I89" s="52">
        <f>SUM(I86:I88)</f>
        <v>0</v>
      </c>
      <c r="J89" s="76"/>
      <c r="K89" s="82"/>
    </row>
    <row r="90" spans="1:11" ht="15" customHeight="1" x14ac:dyDescent="0.15">
      <c r="A90" s="109"/>
      <c r="B90" s="79" t="s">
        <v>103</v>
      </c>
      <c r="C90" s="79" t="s">
        <v>104</v>
      </c>
      <c r="D90" s="75" t="s">
        <v>105</v>
      </c>
      <c r="E90" s="50">
        <v>79</v>
      </c>
      <c r="F90" s="51">
        <f>SUM(G90:I90)</f>
        <v>233</v>
      </c>
      <c r="G90" s="52">
        <v>0</v>
      </c>
      <c r="H90" s="52">
        <v>0</v>
      </c>
      <c r="I90" s="52">
        <v>233</v>
      </c>
      <c r="J90" s="75" t="s">
        <v>106</v>
      </c>
      <c r="K90" s="80"/>
    </row>
    <row r="91" spans="1:11" ht="15" customHeight="1" x14ac:dyDescent="0.15">
      <c r="A91" s="109"/>
      <c r="B91" s="79"/>
      <c r="C91" s="79"/>
      <c r="D91" s="79"/>
      <c r="E91" s="50">
        <v>84</v>
      </c>
      <c r="F91" s="51">
        <f t="shared" ref="F91" si="28">SUM(G91:I91)</f>
        <v>554</v>
      </c>
      <c r="G91" s="52">
        <v>0</v>
      </c>
      <c r="H91" s="52">
        <v>0</v>
      </c>
      <c r="I91" s="52">
        <v>554</v>
      </c>
      <c r="J91" s="79"/>
      <c r="K91" s="81"/>
    </row>
    <row r="92" spans="1:11" ht="15" customHeight="1" x14ac:dyDescent="0.15">
      <c r="A92" s="109"/>
      <c r="B92" s="76"/>
      <c r="C92" s="76"/>
      <c r="D92" s="76"/>
      <c r="E92" s="53" t="s">
        <v>7</v>
      </c>
      <c r="F92" s="52">
        <f>SUM(F90:F91)</f>
        <v>787</v>
      </c>
      <c r="G92" s="52">
        <f>SUM(G90:G91)</f>
        <v>0</v>
      </c>
      <c r="H92" s="52">
        <f>SUM(H90:H91)</f>
        <v>0</v>
      </c>
      <c r="I92" s="52">
        <f>SUM(I90:I91)</f>
        <v>787</v>
      </c>
      <c r="J92" s="76"/>
      <c r="K92" s="82"/>
    </row>
    <row r="93" spans="1:11" s="57" customFormat="1" ht="14.45" customHeight="1" x14ac:dyDescent="0.15">
      <c r="A93" s="109"/>
      <c r="B93" s="70" t="s">
        <v>107</v>
      </c>
      <c r="C93" s="70" t="s">
        <v>61</v>
      </c>
      <c r="D93" s="72" t="s">
        <v>108</v>
      </c>
      <c r="E93" s="54">
        <v>63</v>
      </c>
      <c r="F93" s="55">
        <f>SUM(G93:I93)</f>
        <v>199</v>
      </c>
      <c r="G93" s="56">
        <v>199</v>
      </c>
      <c r="H93" s="56">
        <v>0</v>
      </c>
      <c r="I93" s="56">
        <v>0</v>
      </c>
      <c r="J93" s="72" t="s">
        <v>109</v>
      </c>
      <c r="K93" s="73"/>
    </row>
    <row r="94" spans="1:11" s="57" customFormat="1" ht="14.45" customHeight="1" x14ac:dyDescent="0.15">
      <c r="A94" s="109"/>
      <c r="B94" s="70"/>
      <c r="C94" s="70"/>
      <c r="D94" s="70"/>
      <c r="E94" s="54">
        <v>84</v>
      </c>
      <c r="F94" s="55">
        <f t="shared" ref="F94" si="29">SUM(G94:I94)</f>
        <v>111</v>
      </c>
      <c r="G94" s="56">
        <v>111</v>
      </c>
      <c r="H94" s="56">
        <v>0</v>
      </c>
      <c r="I94" s="56">
        <v>0</v>
      </c>
      <c r="J94" s="70"/>
      <c r="K94" s="83"/>
    </row>
    <row r="95" spans="1:11" s="57" customFormat="1" ht="14.45" customHeight="1" x14ac:dyDescent="0.15">
      <c r="A95" s="109"/>
      <c r="B95" s="71"/>
      <c r="C95" s="71"/>
      <c r="D95" s="71"/>
      <c r="E95" s="58" t="s">
        <v>7</v>
      </c>
      <c r="F95" s="56">
        <f>SUM(F93:F94)</f>
        <v>310</v>
      </c>
      <c r="G95" s="56">
        <f>SUM(G93:G94)</f>
        <v>310</v>
      </c>
      <c r="H95" s="56">
        <f>SUM(H93:H94)</f>
        <v>0</v>
      </c>
      <c r="I95" s="56">
        <f>SUM(I93:I94)</f>
        <v>0</v>
      </c>
      <c r="J95" s="71"/>
      <c r="K95" s="74"/>
    </row>
    <row r="96" spans="1:11" s="57" customFormat="1" ht="15" customHeight="1" x14ac:dyDescent="0.15">
      <c r="A96" s="109"/>
      <c r="B96" s="70" t="s">
        <v>126</v>
      </c>
      <c r="C96" s="70" t="s">
        <v>49</v>
      </c>
      <c r="D96" s="72" t="s">
        <v>130</v>
      </c>
      <c r="E96" s="54">
        <v>84</v>
      </c>
      <c r="F96" s="55">
        <f>SUM(G96:I96)</f>
        <v>500</v>
      </c>
      <c r="G96" s="56">
        <v>500</v>
      </c>
      <c r="H96" s="56">
        <v>0</v>
      </c>
      <c r="I96" s="56">
        <v>0</v>
      </c>
      <c r="J96" s="72" t="s">
        <v>131</v>
      </c>
      <c r="K96" s="73"/>
    </row>
    <row r="97" spans="1:11" s="57" customFormat="1" ht="15" customHeight="1" x14ac:dyDescent="0.15">
      <c r="A97" s="109"/>
      <c r="B97" s="70"/>
      <c r="C97" s="70"/>
      <c r="D97" s="70"/>
      <c r="E97" s="54">
        <v>116</v>
      </c>
      <c r="F97" s="55">
        <f t="shared" ref="F97" si="30">SUM(G97:I97)</f>
        <v>178</v>
      </c>
      <c r="G97" s="56">
        <v>178</v>
      </c>
      <c r="H97" s="56">
        <v>0</v>
      </c>
      <c r="I97" s="56">
        <v>0</v>
      </c>
      <c r="J97" s="70"/>
      <c r="K97" s="83"/>
    </row>
    <row r="98" spans="1:11" s="57" customFormat="1" ht="15" customHeight="1" x14ac:dyDescent="0.15">
      <c r="A98" s="109"/>
      <c r="B98" s="71"/>
      <c r="C98" s="71"/>
      <c r="D98" s="71"/>
      <c r="E98" s="58" t="s">
        <v>7</v>
      </c>
      <c r="F98" s="56">
        <f>SUM(F96:F97)</f>
        <v>678</v>
      </c>
      <c r="G98" s="56">
        <f>SUM(G96:G97)</f>
        <v>678</v>
      </c>
      <c r="H98" s="56">
        <f>SUM(H96:H97)</f>
        <v>0</v>
      </c>
      <c r="I98" s="56">
        <f>SUM(I96:I97)</f>
        <v>0</v>
      </c>
      <c r="J98" s="71"/>
      <c r="K98" s="74"/>
    </row>
    <row r="99" spans="1:11" ht="15" customHeight="1" x14ac:dyDescent="0.15">
      <c r="A99" s="109"/>
      <c r="B99" s="79" t="s">
        <v>56</v>
      </c>
      <c r="C99" s="79" t="s">
        <v>57</v>
      </c>
      <c r="D99" s="75" t="s">
        <v>58</v>
      </c>
      <c r="E99" s="50">
        <v>84</v>
      </c>
      <c r="F99" s="51">
        <f>SUM(G99:I99)</f>
        <v>1908</v>
      </c>
      <c r="G99" s="52">
        <v>1908</v>
      </c>
      <c r="H99" s="52">
        <v>0</v>
      </c>
      <c r="I99" s="52">
        <v>0</v>
      </c>
      <c r="J99" s="75" t="s">
        <v>59</v>
      </c>
      <c r="K99" s="80"/>
    </row>
    <row r="100" spans="1:11" ht="15" customHeight="1" x14ac:dyDescent="0.15">
      <c r="A100" s="109"/>
      <c r="B100" s="79"/>
      <c r="C100" s="79"/>
      <c r="D100" s="79"/>
      <c r="E100" s="50">
        <v>127</v>
      </c>
      <c r="F100" s="51">
        <f t="shared" ref="F100:F103" si="31">SUM(G100:I100)</f>
        <v>730</v>
      </c>
      <c r="G100" s="52">
        <v>730</v>
      </c>
      <c r="H100" s="52">
        <v>0</v>
      </c>
      <c r="I100" s="52">
        <v>0</v>
      </c>
      <c r="J100" s="79"/>
      <c r="K100" s="81"/>
    </row>
    <row r="101" spans="1:11" ht="15" customHeight="1" x14ac:dyDescent="0.15">
      <c r="A101" s="109"/>
      <c r="B101" s="79"/>
      <c r="C101" s="79"/>
      <c r="D101" s="79"/>
      <c r="E101" s="50">
        <v>136</v>
      </c>
      <c r="F101" s="51">
        <f t="shared" si="31"/>
        <v>12</v>
      </c>
      <c r="G101" s="52">
        <v>12</v>
      </c>
      <c r="H101" s="52">
        <v>0</v>
      </c>
      <c r="I101" s="52">
        <v>0</v>
      </c>
      <c r="J101" s="79"/>
      <c r="K101" s="81"/>
    </row>
    <row r="102" spans="1:11" ht="15" customHeight="1" x14ac:dyDescent="0.15">
      <c r="A102" s="109"/>
      <c r="B102" s="79"/>
      <c r="C102" s="79"/>
      <c r="D102" s="79"/>
      <c r="E102" s="50">
        <v>140</v>
      </c>
      <c r="F102" s="51">
        <f t="shared" si="31"/>
        <v>9</v>
      </c>
      <c r="G102" s="52">
        <v>9</v>
      </c>
      <c r="H102" s="52">
        <v>0</v>
      </c>
      <c r="I102" s="52">
        <v>0</v>
      </c>
      <c r="J102" s="79"/>
      <c r="K102" s="81"/>
    </row>
    <row r="103" spans="1:11" ht="15" customHeight="1" x14ac:dyDescent="0.15">
      <c r="A103" s="109"/>
      <c r="B103" s="79"/>
      <c r="C103" s="79"/>
      <c r="D103" s="79"/>
      <c r="E103" s="50">
        <v>160</v>
      </c>
      <c r="F103" s="51">
        <f t="shared" si="31"/>
        <v>11</v>
      </c>
      <c r="G103" s="52">
        <v>11</v>
      </c>
      <c r="H103" s="52">
        <v>0</v>
      </c>
      <c r="I103" s="52">
        <v>0</v>
      </c>
      <c r="J103" s="79"/>
      <c r="K103" s="81"/>
    </row>
    <row r="104" spans="1:11" ht="15" customHeight="1" x14ac:dyDescent="0.15">
      <c r="A104" s="113"/>
      <c r="B104" s="76"/>
      <c r="C104" s="76"/>
      <c r="D104" s="76"/>
      <c r="E104" s="53" t="s">
        <v>7</v>
      </c>
      <c r="F104" s="52">
        <f>SUM(F99:F103)</f>
        <v>2670</v>
      </c>
      <c r="G104" s="52">
        <f>SUM(G99:G103)</f>
        <v>2670</v>
      </c>
      <c r="H104" s="52">
        <f>SUM(H99:H102)</f>
        <v>0</v>
      </c>
      <c r="I104" s="52">
        <f>SUM(I99:I102)</f>
        <v>0</v>
      </c>
      <c r="J104" s="76"/>
      <c r="K104" s="82"/>
    </row>
    <row r="105" spans="1:11" s="57" customFormat="1" ht="15" customHeight="1" x14ac:dyDescent="0.15">
      <c r="A105" s="67" t="s">
        <v>42</v>
      </c>
      <c r="B105" s="68"/>
      <c r="C105" s="68"/>
      <c r="D105" s="69"/>
      <c r="E105" s="59"/>
      <c r="F105" s="60">
        <f>SUM(F89,,F92,F95,F98,F104)</f>
        <v>5203</v>
      </c>
      <c r="G105" s="60">
        <f t="shared" ref="G105:I105" si="32">SUM(G89,,G92,G95,G98,G104)</f>
        <v>4416</v>
      </c>
      <c r="H105" s="60">
        <f t="shared" si="32"/>
        <v>0</v>
      </c>
      <c r="I105" s="60">
        <f t="shared" si="32"/>
        <v>787</v>
      </c>
      <c r="J105" s="60"/>
      <c r="K105" s="61"/>
    </row>
    <row r="106" spans="1:11" s="57" customFormat="1" ht="15" customHeight="1" x14ac:dyDescent="0.15">
      <c r="A106" s="110" t="s">
        <v>45</v>
      </c>
      <c r="B106" s="70" t="s">
        <v>93</v>
      </c>
      <c r="C106" s="70" t="s">
        <v>57</v>
      </c>
      <c r="D106" s="72" t="s">
        <v>94</v>
      </c>
      <c r="E106" s="54">
        <v>84</v>
      </c>
      <c r="F106" s="55">
        <f>SUM(G106:I106)</f>
        <v>402</v>
      </c>
      <c r="G106" s="56">
        <v>402</v>
      </c>
      <c r="H106" s="56">
        <v>0</v>
      </c>
      <c r="I106" s="56">
        <v>0</v>
      </c>
      <c r="J106" s="72" t="s">
        <v>95</v>
      </c>
      <c r="K106" s="73"/>
    </row>
    <row r="107" spans="1:11" s="57" customFormat="1" ht="15" customHeight="1" x14ac:dyDescent="0.15">
      <c r="A107" s="111"/>
      <c r="B107" s="70"/>
      <c r="C107" s="70"/>
      <c r="D107" s="70"/>
      <c r="E107" s="54">
        <v>99</v>
      </c>
      <c r="F107" s="55">
        <f t="shared" ref="F107" si="33">SUM(G107:I107)</f>
        <v>145</v>
      </c>
      <c r="G107" s="56">
        <v>145</v>
      </c>
      <c r="H107" s="56">
        <v>0</v>
      </c>
      <c r="I107" s="56">
        <v>0</v>
      </c>
      <c r="J107" s="70"/>
      <c r="K107" s="83"/>
    </row>
    <row r="108" spans="1:11" s="57" customFormat="1" ht="15" customHeight="1" x14ac:dyDescent="0.15">
      <c r="A108" s="111"/>
      <c r="B108" s="71"/>
      <c r="C108" s="71"/>
      <c r="D108" s="71"/>
      <c r="E108" s="58" t="s">
        <v>7</v>
      </c>
      <c r="F108" s="56">
        <f>SUM(F106:F107)</f>
        <v>547</v>
      </c>
      <c r="G108" s="56">
        <f>SUM(G106:G107)</f>
        <v>547</v>
      </c>
      <c r="H108" s="56">
        <f>SUM(H106:H107)</f>
        <v>0</v>
      </c>
      <c r="I108" s="56">
        <f>SUM(I106:I107)</f>
        <v>0</v>
      </c>
      <c r="J108" s="71"/>
      <c r="K108" s="74"/>
    </row>
    <row r="109" spans="1:11" ht="15" customHeight="1" x14ac:dyDescent="0.15">
      <c r="A109" s="111"/>
      <c r="B109" s="79" t="s">
        <v>96</v>
      </c>
      <c r="C109" s="79" t="s">
        <v>61</v>
      </c>
      <c r="D109" s="75" t="s">
        <v>98</v>
      </c>
      <c r="E109" s="50">
        <v>84</v>
      </c>
      <c r="F109" s="51">
        <f>SUM(G109:I109)</f>
        <v>358</v>
      </c>
      <c r="G109" s="52">
        <v>358</v>
      </c>
      <c r="H109" s="52">
        <v>0</v>
      </c>
      <c r="I109" s="52">
        <v>0</v>
      </c>
      <c r="J109" s="75" t="s">
        <v>97</v>
      </c>
      <c r="K109" s="80"/>
    </row>
    <row r="110" spans="1:11" ht="15" customHeight="1" x14ac:dyDescent="0.15">
      <c r="A110" s="111"/>
      <c r="B110" s="79"/>
      <c r="C110" s="79"/>
      <c r="D110" s="79"/>
      <c r="E110" s="50">
        <v>116</v>
      </c>
      <c r="F110" s="51">
        <f t="shared" ref="F110" si="34">SUM(G110:I110)</f>
        <v>77</v>
      </c>
      <c r="G110" s="52">
        <v>77</v>
      </c>
      <c r="H110" s="52">
        <v>0</v>
      </c>
      <c r="I110" s="52">
        <v>0</v>
      </c>
      <c r="J110" s="79"/>
      <c r="K110" s="81"/>
    </row>
    <row r="111" spans="1:11" ht="15" customHeight="1" x14ac:dyDescent="0.15">
      <c r="A111" s="111"/>
      <c r="B111" s="76"/>
      <c r="C111" s="76"/>
      <c r="D111" s="76"/>
      <c r="E111" s="53" t="s">
        <v>7</v>
      </c>
      <c r="F111" s="52">
        <f>SUM(F109:F110)</f>
        <v>435</v>
      </c>
      <c r="G111" s="52">
        <f>SUM(G109:G110)</f>
        <v>435</v>
      </c>
      <c r="H111" s="52">
        <f>SUM(H109:H110)</f>
        <v>0</v>
      </c>
      <c r="I111" s="52">
        <f>SUM(I109:I110)</f>
        <v>0</v>
      </c>
      <c r="J111" s="76"/>
      <c r="K111" s="82"/>
    </row>
    <row r="112" spans="1:11" s="57" customFormat="1" ht="15" customHeight="1" x14ac:dyDescent="0.15">
      <c r="A112" s="111"/>
      <c r="B112" s="70" t="s">
        <v>123</v>
      </c>
      <c r="C112" s="70" t="s">
        <v>49</v>
      </c>
      <c r="D112" s="72" t="s">
        <v>124</v>
      </c>
      <c r="E112" s="54">
        <v>84</v>
      </c>
      <c r="F112" s="55">
        <f>SUM(G112:I112)</f>
        <v>104</v>
      </c>
      <c r="G112" s="56">
        <v>104</v>
      </c>
      <c r="H112" s="56">
        <v>0</v>
      </c>
      <c r="I112" s="56">
        <v>0</v>
      </c>
      <c r="J112" s="72" t="s">
        <v>125</v>
      </c>
      <c r="K112" s="73"/>
    </row>
    <row r="113" spans="1:11" s="57" customFormat="1" ht="15" customHeight="1" x14ac:dyDescent="0.15">
      <c r="A113" s="111"/>
      <c r="B113" s="71"/>
      <c r="C113" s="71"/>
      <c r="D113" s="71"/>
      <c r="E113" s="58" t="s">
        <v>7</v>
      </c>
      <c r="F113" s="56">
        <f>SUM(F112:F112)</f>
        <v>104</v>
      </c>
      <c r="G113" s="56">
        <f>SUM(G112:G112)</f>
        <v>104</v>
      </c>
      <c r="H113" s="56">
        <f>SUM(H112:H112)</f>
        <v>0</v>
      </c>
      <c r="I113" s="56">
        <f>SUM(I112:I112)</f>
        <v>0</v>
      </c>
      <c r="J113" s="71"/>
      <c r="K113" s="74"/>
    </row>
    <row r="114" spans="1:11" ht="15" customHeight="1" x14ac:dyDescent="0.15">
      <c r="A114" s="111"/>
      <c r="B114" s="79" t="s">
        <v>114</v>
      </c>
      <c r="C114" s="79" t="s">
        <v>117</v>
      </c>
      <c r="D114" s="75" t="s">
        <v>118</v>
      </c>
      <c r="E114" s="50">
        <v>84</v>
      </c>
      <c r="F114" s="51">
        <f>SUM(G114:I114)</f>
        <v>1704</v>
      </c>
      <c r="G114" s="52">
        <v>1704</v>
      </c>
      <c r="H114" s="52">
        <v>0</v>
      </c>
      <c r="I114" s="52">
        <v>0</v>
      </c>
      <c r="J114" s="75" t="s">
        <v>116</v>
      </c>
      <c r="K114" s="80"/>
    </row>
    <row r="115" spans="1:11" ht="15" customHeight="1" x14ac:dyDescent="0.15">
      <c r="A115" s="111"/>
      <c r="B115" s="79"/>
      <c r="C115" s="79"/>
      <c r="D115" s="79"/>
      <c r="E115" s="50">
        <v>270</v>
      </c>
      <c r="F115" s="51">
        <f t="shared" ref="F115" si="35">SUM(G115:I115)</f>
        <v>261</v>
      </c>
      <c r="G115" s="52">
        <v>261</v>
      </c>
      <c r="H115" s="52">
        <v>0</v>
      </c>
      <c r="I115" s="52">
        <v>0</v>
      </c>
      <c r="J115" s="79"/>
      <c r="K115" s="81"/>
    </row>
    <row r="116" spans="1:11" x14ac:dyDescent="0.15">
      <c r="A116" s="112"/>
      <c r="B116" s="76"/>
      <c r="C116" s="76"/>
      <c r="D116" s="76"/>
      <c r="E116" s="53" t="s">
        <v>7</v>
      </c>
      <c r="F116" s="52">
        <f>SUM(F114:F115)</f>
        <v>1965</v>
      </c>
      <c r="G116" s="52">
        <f>SUM(G114:G115)</f>
        <v>1965</v>
      </c>
      <c r="H116" s="52">
        <f>SUM(H114:H115)</f>
        <v>0</v>
      </c>
      <c r="I116" s="52">
        <f>SUM(I114:I115)</f>
        <v>0</v>
      </c>
      <c r="J116" s="76"/>
      <c r="K116" s="82"/>
    </row>
    <row r="117" spans="1:11" s="57" customFormat="1" ht="15" customHeight="1" x14ac:dyDescent="0.15">
      <c r="A117" s="67" t="s">
        <v>42</v>
      </c>
      <c r="B117" s="68"/>
      <c r="C117" s="68"/>
      <c r="D117" s="69"/>
      <c r="E117" s="59"/>
      <c r="F117" s="60">
        <f>SUM(F108,F111,F113,F116)</f>
        <v>3051</v>
      </c>
      <c r="G117" s="60">
        <f t="shared" ref="G117:I117" si="36">SUM(G108,G111,G113,G116)</f>
        <v>3051</v>
      </c>
      <c r="H117" s="60">
        <f t="shared" si="36"/>
        <v>0</v>
      </c>
      <c r="I117" s="60">
        <f t="shared" si="36"/>
        <v>0</v>
      </c>
      <c r="J117" s="60"/>
      <c r="K117" s="61"/>
    </row>
  </sheetData>
  <mergeCells count="172">
    <mergeCell ref="A64:A74"/>
    <mergeCell ref="A52:A62"/>
    <mergeCell ref="A106:A116"/>
    <mergeCell ref="B42:B45"/>
    <mergeCell ref="C42:C45"/>
    <mergeCell ref="D42:D45"/>
    <mergeCell ref="J42:J45"/>
    <mergeCell ref="D30:D31"/>
    <mergeCell ref="J33:J34"/>
    <mergeCell ref="A35:D35"/>
    <mergeCell ref="A41:D41"/>
    <mergeCell ref="B46:B50"/>
    <mergeCell ref="C46:C50"/>
    <mergeCell ref="D46:D50"/>
    <mergeCell ref="J46:J50"/>
    <mergeCell ref="A63:D63"/>
    <mergeCell ref="B64:B66"/>
    <mergeCell ref="C64:C66"/>
    <mergeCell ref="D64:D66"/>
    <mergeCell ref="J64:J66"/>
    <mergeCell ref="A75:D75"/>
    <mergeCell ref="A76:A78"/>
    <mergeCell ref="K42:K45"/>
    <mergeCell ref="A42:A50"/>
    <mergeCell ref="A21:A28"/>
    <mergeCell ref="B96:B98"/>
    <mergeCell ref="C96:C98"/>
    <mergeCell ref="D96:D98"/>
    <mergeCell ref="J96:J98"/>
    <mergeCell ref="K96:K98"/>
    <mergeCell ref="A86:A104"/>
    <mergeCell ref="A33:A34"/>
    <mergeCell ref="A36:A40"/>
    <mergeCell ref="B36:B37"/>
    <mergeCell ref="C36:C37"/>
    <mergeCell ref="D36:D37"/>
    <mergeCell ref="J36:J37"/>
    <mergeCell ref="K36:K37"/>
    <mergeCell ref="B38:B40"/>
    <mergeCell ref="C38:C40"/>
    <mergeCell ref="D38:D40"/>
    <mergeCell ref="J38:J40"/>
    <mergeCell ref="K38:K40"/>
    <mergeCell ref="A30:A31"/>
    <mergeCell ref="B30:B31"/>
    <mergeCell ref="C30:C31"/>
    <mergeCell ref="A6:D6"/>
    <mergeCell ref="A29:D29"/>
    <mergeCell ref="B13:B15"/>
    <mergeCell ref="C13:C15"/>
    <mergeCell ref="J23:J28"/>
    <mergeCell ref="A1:K1"/>
    <mergeCell ref="A2:K2"/>
    <mergeCell ref="A4:A5"/>
    <mergeCell ref="B4:B5"/>
    <mergeCell ref="C4:C5"/>
    <mergeCell ref="D4:D5"/>
    <mergeCell ref="E4:E5"/>
    <mergeCell ref="F4:I4"/>
    <mergeCell ref="J4:J5"/>
    <mergeCell ref="K4:K5"/>
    <mergeCell ref="A20:D20"/>
    <mergeCell ref="A7:A11"/>
    <mergeCell ref="B23:B28"/>
    <mergeCell ref="C23:C28"/>
    <mergeCell ref="D23:D28"/>
    <mergeCell ref="B7:B11"/>
    <mergeCell ref="C7:C11"/>
    <mergeCell ref="A13:A19"/>
    <mergeCell ref="K33:K34"/>
    <mergeCell ref="A32:D32"/>
    <mergeCell ref="B33:B34"/>
    <mergeCell ref="C33:C34"/>
    <mergeCell ref="D33:D34"/>
    <mergeCell ref="D7:D11"/>
    <mergeCell ref="J7:J11"/>
    <mergeCell ref="K7:K11"/>
    <mergeCell ref="A12:D12"/>
    <mergeCell ref="K23:K28"/>
    <mergeCell ref="B16:B19"/>
    <mergeCell ref="C16:C19"/>
    <mergeCell ref="D16:D19"/>
    <mergeCell ref="J16:J19"/>
    <mergeCell ref="K16:K19"/>
    <mergeCell ref="D13:D15"/>
    <mergeCell ref="J13:J15"/>
    <mergeCell ref="K13:K15"/>
    <mergeCell ref="J30:J31"/>
    <mergeCell ref="K30:K31"/>
    <mergeCell ref="B21:B22"/>
    <mergeCell ref="C21:C22"/>
    <mergeCell ref="D21:D22"/>
    <mergeCell ref="K46:K50"/>
    <mergeCell ref="A51:D51"/>
    <mergeCell ref="B52:B57"/>
    <mergeCell ref="C52:C57"/>
    <mergeCell ref="D52:D57"/>
    <mergeCell ref="J52:J57"/>
    <mergeCell ref="K52:K57"/>
    <mergeCell ref="B58:B62"/>
    <mergeCell ref="C58:C62"/>
    <mergeCell ref="D58:D62"/>
    <mergeCell ref="J58:J62"/>
    <mergeCell ref="K58:K62"/>
    <mergeCell ref="K64:K66"/>
    <mergeCell ref="B67:B70"/>
    <mergeCell ref="C67:C70"/>
    <mergeCell ref="D67:D70"/>
    <mergeCell ref="J67:J70"/>
    <mergeCell ref="K67:K70"/>
    <mergeCell ref="B71:B74"/>
    <mergeCell ref="C71:C74"/>
    <mergeCell ref="D71:D74"/>
    <mergeCell ref="J71:J74"/>
    <mergeCell ref="K71:K74"/>
    <mergeCell ref="B76:B78"/>
    <mergeCell ref="C76:C78"/>
    <mergeCell ref="D76:D78"/>
    <mergeCell ref="J76:J78"/>
    <mergeCell ref="K76:K78"/>
    <mergeCell ref="A79:D79"/>
    <mergeCell ref="B80:B84"/>
    <mergeCell ref="C80:C84"/>
    <mergeCell ref="D80:D84"/>
    <mergeCell ref="J80:J84"/>
    <mergeCell ref="K80:K84"/>
    <mergeCell ref="A80:A84"/>
    <mergeCell ref="A85:D85"/>
    <mergeCell ref="B93:B95"/>
    <mergeCell ref="C93:C95"/>
    <mergeCell ref="D93:D95"/>
    <mergeCell ref="J93:J95"/>
    <mergeCell ref="K93:K95"/>
    <mergeCell ref="B99:B104"/>
    <mergeCell ref="C99:C104"/>
    <mergeCell ref="D99:D104"/>
    <mergeCell ref="J99:J104"/>
    <mergeCell ref="K99:K104"/>
    <mergeCell ref="B86:B89"/>
    <mergeCell ref="C86:C89"/>
    <mergeCell ref="D86:D89"/>
    <mergeCell ref="J86:J89"/>
    <mergeCell ref="K86:K89"/>
    <mergeCell ref="B90:B92"/>
    <mergeCell ref="C90:C92"/>
    <mergeCell ref="D90:D92"/>
    <mergeCell ref="J90:J92"/>
    <mergeCell ref="K90:K92"/>
    <mergeCell ref="A117:D117"/>
    <mergeCell ref="B112:B113"/>
    <mergeCell ref="C112:C113"/>
    <mergeCell ref="D112:D113"/>
    <mergeCell ref="J112:J113"/>
    <mergeCell ref="K112:K113"/>
    <mergeCell ref="J21:J22"/>
    <mergeCell ref="K21:K22"/>
    <mergeCell ref="B114:B116"/>
    <mergeCell ref="C114:C116"/>
    <mergeCell ref="D114:D116"/>
    <mergeCell ref="J114:J116"/>
    <mergeCell ref="K114:K116"/>
    <mergeCell ref="A105:D105"/>
    <mergeCell ref="B106:B108"/>
    <mergeCell ref="C106:C108"/>
    <mergeCell ref="D106:D108"/>
    <mergeCell ref="J106:J108"/>
    <mergeCell ref="K106:K108"/>
    <mergeCell ref="B109:B111"/>
    <mergeCell ref="C109:C111"/>
    <mergeCell ref="D109:D111"/>
    <mergeCell ref="J109:J111"/>
    <mergeCell ref="K109:K111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7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2020-04-06T04:31:42Z</cp:lastPrinted>
  <dcterms:created xsi:type="dcterms:W3CDTF">2008-12-24T01:43:05Z</dcterms:created>
  <dcterms:modified xsi:type="dcterms:W3CDTF">2022-08-04T01:53:05Z</dcterms:modified>
  <cp:version>0906.0200.01</cp:version>
</cp:coreProperties>
</file>