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3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세부내역!$A$5:$K$57</definedName>
    <definedName name="_xlnm.Print_Area" localSheetId="1">세부내역!$A$1:$K$62</definedName>
    <definedName name="_xlnm.Print_Area" localSheetId="0">'총괄표 '!$A$1:$F$29</definedName>
    <definedName name="_xlnm.Print_Titles" localSheetId="1">세부내역!$5:$6</definedName>
  </definedNames>
  <calcPr calcId="162913"/>
</workbook>
</file>

<file path=xl/calcChain.xml><?xml version="1.0" encoding="utf-8"?>
<calcChain xmlns="http://schemas.openxmlformats.org/spreadsheetml/2006/main">
  <c r="G7" i="2" l="1"/>
  <c r="H7" i="2"/>
  <c r="I7" i="2"/>
  <c r="F7" i="2"/>
  <c r="G62" i="2"/>
  <c r="H62" i="2"/>
  <c r="I62" i="2"/>
  <c r="F62" i="2"/>
  <c r="G59" i="2" l="1"/>
  <c r="G46" i="2" l="1"/>
  <c r="H47" i="2"/>
  <c r="H46" i="2"/>
  <c r="G47" i="2"/>
  <c r="H45" i="2"/>
  <c r="G45" i="2"/>
  <c r="G41" i="2" l="1"/>
  <c r="G39" i="2"/>
  <c r="G37" i="2"/>
  <c r="H43" i="2"/>
  <c r="I43" i="2"/>
  <c r="F42" i="2"/>
  <c r="G43" i="2" l="1"/>
  <c r="I61" i="2"/>
  <c r="H61" i="2"/>
  <c r="G61" i="2"/>
  <c r="F60" i="2"/>
  <c r="F59" i="2"/>
  <c r="F58" i="2"/>
  <c r="I56" i="2"/>
  <c r="I57" i="2" s="1"/>
  <c r="H56" i="2"/>
  <c r="H57" i="2" s="1"/>
  <c r="G56" i="2"/>
  <c r="G57" i="2" s="1"/>
  <c r="F55" i="2"/>
  <c r="F54" i="2"/>
  <c r="F53" i="2"/>
  <c r="I51" i="2"/>
  <c r="I52" i="2" s="1"/>
  <c r="H51" i="2"/>
  <c r="H52" i="2" s="1"/>
  <c r="G51" i="2"/>
  <c r="G52" i="2" s="1"/>
  <c r="F50" i="2"/>
  <c r="I48" i="2"/>
  <c r="I49" i="2" s="1"/>
  <c r="H48" i="2"/>
  <c r="H49" i="2" s="1"/>
  <c r="G48" i="2"/>
  <c r="F47" i="2"/>
  <c r="F46" i="2"/>
  <c r="F45" i="2"/>
  <c r="F44" i="2"/>
  <c r="I24" i="2"/>
  <c r="H24" i="2"/>
  <c r="G24" i="2"/>
  <c r="F23" i="2"/>
  <c r="F22" i="2"/>
  <c r="F21" i="2"/>
  <c r="F20" i="2"/>
  <c r="I12" i="2"/>
  <c r="H12" i="2"/>
  <c r="G12" i="2"/>
  <c r="F11" i="2"/>
  <c r="F10" i="2"/>
  <c r="F9" i="2"/>
  <c r="F8" i="2"/>
  <c r="G49" i="2" l="1"/>
  <c r="F61" i="2"/>
  <c r="F51" i="2"/>
  <c r="F52" i="2" s="1"/>
  <c r="F56" i="2"/>
  <c r="F57" i="2" s="1"/>
  <c r="F48" i="2"/>
  <c r="F24" i="2"/>
  <c r="F12" i="2"/>
  <c r="C13" i="1"/>
  <c r="D13" i="1"/>
  <c r="E13" i="1"/>
  <c r="F13" i="1"/>
  <c r="C8" i="1"/>
  <c r="D8" i="1"/>
  <c r="E8" i="1"/>
  <c r="F8" i="1"/>
  <c r="G18" i="2" l="1"/>
  <c r="G19" i="2" s="1"/>
  <c r="H18" i="2"/>
  <c r="H19" i="2" s="1"/>
  <c r="I18" i="2"/>
  <c r="I19" i="2" s="1"/>
  <c r="I33" i="2"/>
  <c r="F17" i="2" l="1"/>
  <c r="F16" i="2"/>
  <c r="F15" i="2"/>
  <c r="F14" i="2"/>
  <c r="F13" i="2"/>
  <c r="F39" i="2"/>
  <c r="F38" i="2"/>
  <c r="I28" i="2"/>
  <c r="I29" i="2" s="1"/>
  <c r="H28" i="2"/>
  <c r="H29" i="2" s="1"/>
  <c r="F27" i="2"/>
  <c r="F26" i="2"/>
  <c r="F25" i="2"/>
  <c r="F32" i="2"/>
  <c r="F31" i="2"/>
  <c r="F30" i="2"/>
  <c r="I35" i="2"/>
  <c r="I36" i="2" s="1"/>
  <c r="H35" i="2"/>
  <c r="G35" i="2"/>
  <c r="F34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B13" i="1" l="1"/>
  <c r="D6" i="1"/>
  <c r="C6" i="1"/>
  <c r="B8" i="1"/>
  <c r="F37" i="2"/>
  <c r="F40" i="2"/>
  <c r="H33" i="2"/>
  <c r="H36" i="2" s="1"/>
  <c r="G33" i="2"/>
  <c r="G36" i="2" s="1"/>
  <c r="G28" i="2"/>
  <c r="G29" i="2" s="1"/>
  <c r="F41" i="2"/>
  <c r="F35" i="2"/>
  <c r="F28" i="2"/>
  <c r="F29" i="2" s="1"/>
  <c r="F18" i="2"/>
  <c r="F19" i="2" s="1"/>
  <c r="F43" i="2" l="1"/>
  <c r="F49" i="2" s="1"/>
  <c r="B6" i="1"/>
  <c r="F33" i="2"/>
  <c r="F36" i="2" s="1"/>
</calcChain>
</file>

<file path=xl/sharedStrings.xml><?xml version="1.0" encoding="utf-8"?>
<sst xmlns="http://schemas.openxmlformats.org/spreadsheetml/2006/main" count="114" uniqueCount="92">
  <si>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</si>
  <si>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</si>
  <si>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</si>
  <si>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</si>
  <si>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</si>
  <si>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</si>
  <si>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</si>
  <si>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</si>
  <si>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</si>
  <si>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</si>
  <si>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</si>
  <si>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</si>
  <si>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</si>
  <si>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</si>
  <si>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</si>
  <si>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</si>
  <si>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</si>
  <si>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</si>
  <si>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</si>
  <si>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</si>
  <si>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</si>
  <si>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</si>
  <si>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</si>
  <si>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</si>
  <si>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</si>
  <si>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</si>
  <si>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</si>
  <si>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</si>
  <si>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</si>
  <si>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</si>
  <si>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</si>
  <si>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</si>
  <si>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</si>
  <si>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</si>
  <si>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</si>
  <si>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</si>
  <si>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</si>
  <si>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</si>
  <si>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</si>
  <si>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</si>
  <si>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</si>
  <si>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</si>
  <si>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7" type="noConversion"/>
  </si>
  <si>
    <t>울산</t>
    <phoneticPr fontId="27" type="noConversion"/>
  </si>
  <si>
    <t>2월 분양계획 세부내역</t>
    <phoneticPr fontId="27" type="noConversion"/>
  </si>
  <si>
    <t>2월 분양계획(총괄표)</t>
    <phoneticPr fontId="27" type="noConversion"/>
  </si>
  <si>
    <t>강서구 강동동 522-1
[에코델타시티 푸르지오 린]</t>
    <phoneticPr fontId="27" type="noConversion"/>
  </si>
  <si>
    <t>1670-1000</t>
    <phoneticPr fontId="27" type="noConversion"/>
  </si>
  <si>
    <t>GS건설㈜</t>
    <phoneticPr fontId="27" type="noConversion"/>
  </si>
  <si>
    <t>재개발</t>
    <phoneticPr fontId="27" type="noConversion"/>
  </si>
  <si>
    <t>영등포구 양평동1가 243-1
[영등포 자이 디그니티]</t>
    <phoneticPr fontId="27" type="noConversion"/>
  </si>
  <si>
    <t>1577-4254</t>
    <phoneticPr fontId="27" type="noConversion"/>
  </si>
  <si>
    <t>동대문구 휘경동 172
[휘경 자이 디센시아]</t>
    <phoneticPr fontId="27" type="noConversion"/>
  </si>
  <si>
    <t>㈜대원</t>
    <phoneticPr fontId="27" type="noConversion"/>
  </si>
  <si>
    <t>단순
도급</t>
    <phoneticPr fontId="27" type="noConversion"/>
  </si>
  <si>
    <t>서구 원당동 850-1
[칸타빌 더 스위트]</t>
    <phoneticPr fontId="27" type="noConversion"/>
  </si>
  <si>
    <t>02-3270-7014</t>
    <phoneticPr fontId="27" type="noConversion"/>
  </si>
  <si>
    <t>공동사업
총 625세대</t>
    <phoneticPr fontId="27" type="noConversion"/>
  </si>
  <si>
    <t>동문건설㈜</t>
    <phoneticPr fontId="27" type="noConversion"/>
  </si>
  <si>
    <t>단순
도급</t>
    <phoneticPr fontId="27" type="noConversion"/>
  </si>
  <si>
    <t>원주시 관설동 1298
[원주 관설동 동문 디 이스트]</t>
    <phoneticPr fontId="27" type="noConversion"/>
  </si>
  <si>
    <t>02-2239-1000</t>
    <phoneticPr fontId="27" type="noConversion"/>
  </si>
  <si>
    <t>두산건설㈜</t>
    <phoneticPr fontId="27" type="noConversion"/>
  </si>
  <si>
    <t>재개발</t>
    <phoneticPr fontId="27" type="noConversion"/>
  </si>
  <si>
    <t>남구 우암동 129
[미정]</t>
    <phoneticPr fontId="27" type="noConversion"/>
  </si>
  <si>
    <t>02-3441-1700</t>
    <phoneticPr fontId="27" type="noConversion"/>
  </si>
  <si>
    <t>㈜무궁화신탁</t>
    <phoneticPr fontId="27" type="noConversion"/>
  </si>
  <si>
    <t>자체
분양</t>
    <phoneticPr fontId="27" type="noConversion"/>
  </si>
  <si>
    <t>화성리 남양읍 신남리 3-15
[미정]</t>
    <phoneticPr fontId="27" type="noConversion"/>
  </si>
  <si>
    <t>02-6946-3501</t>
    <phoneticPr fontId="27" type="noConversion"/>
  </si>
  <si>
    <t>㈜대우건설
우미건설㈜</t>
    <phoneticPr fontId="27" type="noConversion"/>
  </si>
  <si>
    <t>㈜한국토지신탁</t>
    <phoneticPr fontId="27" type="noConversion"/>
  </si>
  <si>
    <t>남구 신정동 1267
[문수로 롯데캐슬 그랑파르크]</t>
    <phoneticPr fontId="27" type="noConversion"/>
  </si>
  <si>
    <t>02-3451-1055</t>
    <phoneticPr fontId="27" type="noConversion"/>
  </si>
  <si>
    <t>㈜포스코건설</t>
    <phoneticPr fontId="27" type="noConversion"/>
  </si>
  <si>
    <t>미추홀구 주안동 1545-2
[더샵 아르테]</t>
    <phoneticPr fontId="27" type="noConversion"/>
  </si>
  <si>
    <t>-</t>
    <phoneticPr fontId="27" type="noConversion"/>
  </si>
  <si>
    <t>DLE&amp;C㈜</t>
    <phoneticPr fontId="27" type="noConversion"/>
  </si>
  <si>
    <t>단순
도급</t>
    <phoneticPr fontId="27" type="noConversion"/>
  </si>
  <si>
    <t>동탄2신도시 A56BL
[e편한세상 동탄 파크아너스]</t>
    <phoneticPr fontId="27" type="noConversion"/>
  </si>
  <si>
    <t>080-783-3000</t>
    <phoneticPr fontId="27" type="noConversion"/>
  </si>
  <si>
    <t>공동사업
총 800세대</t>
    <phoneticPr fontId="27" type="noConversion"/>
  </si>
  <si>
    <t>진흥기업㈜</t>
    <phoneticPr fontId="27" type="noConversion"/>
  </si>
  <si>
    <t>단순
도급</t>
    <phoneticPr fontId="27" type="noConversion"/>
  </si>
  <si>
    <t>제주시 애월읍 하귀1리 21-2
[효성해링턴 플레이스 제주]</t>
    <phoneticPr fontId="27" type="noConversion"/>
  </si>
  <si>
    <t>1811-5678</t>
    <phoneticPr fontId="27" type="noConversion"/>
  </si>
  <si>
    <t>강원</t>
    <phoneticPr fontId="27" type="noConversion"/>
  </si>
  <si>
    <t>경기</t>
    <phoneticPr fontId="27" type="noConversion"/>
  </si>
  <si>
    <t>부산</t>
    <phoneticPr fontId="27" type="noConversion"/>
  </si>
  <si>
    <t>서울</t>
    <phoneticPr fontId="27" type="noConversion"/>
  </si>
  <si>
    <t>인천</t>
    <phoneticPr fontId="27" type="noConversion"/>
  </si>
  <si>
    <t>제주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</si>
</sst>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6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6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6" fillId="0" borderId="0"/>
  </cellStyleXfs>
  <cellXfs count="125">
    <xf numFmtId="0" fontId="0" fillId="0" borderId="0" xfId="0" applyNumberFormat="1">
      <alignment vertical="center"/>
    </xf>
    <xf numFmtId="0" fontId="26" fillId="0" borderId="0" xfId="43" applyNumberFormat="1"/>
    <xf numFmtId="0" fontId="26" fillId="0" borderId="0" xfId="43" applyNumberFormat="1" applyAlignment="1">
      <alignment vertical="center"/>
    </xf>
    <xf numFmtId="177" fontId="26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6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0" fontId="24" fillId="0" borderId="0" xfId="43" applyNumberFormat="1" applyFont="1" applyBorder="1" applyAlignment="1">
      <alignment horizontal="center" vertical="center"/>
    </xf>
    <xf numFmtId="179" fontId="29" fillId="0" borderId="23" xfId="43" applyNumberFormat="1" applyFont="1" applyFill="1" applyBorder="1" applyAlignment="1">
      <alignment horizontal="center" vertical="center" wrapText="1"/>
    </xf>
    <xf numFmtId="41" fontId="29" fillId="0" borderId="26" xfId="43" applyNumberFormat="1" applyFont="1" applyFill="1" applyBorder="1" applyAlignment="1">
      <alignment horizontal="center" vertical="center"/>
    </xf>
    <xf numFmtId="41" fontId="29" fillId="0" borderId="27" xfId="43" applyNumberFormat="1" applyFont="1" applyFill="1" applyBorder="1" applyAlignment="1">
      <alignment horizontal="center" vertical="center"/>
    </xf>
    <xf numFmtId="0" fontId="31" fillId="0" borderId="0" xfId="43" applyFont="1" applyAlignment="1"/>
    <xf numFmtId="180" fontId="29" fillId="0" borderId="27" xfId="43" applyNumberFormat="1" applyFont="1" applyFill="1" applyBorder="1" applyAlignment="1">
      <alignment horizontal="center" vertical="center" wrapText="1"/>
    </xf>
    <xf numFmtId="176" fontId="29" fillId="26" borderId="27" xfId="43" applyNumberFormat="1" applyFont="1" applyFill="1" applyBorder="1" applyAlignment="1">
      <alignment horizontal="center" vertical="center"/>
    </xf>
    <xf numFmtId="41" fontId="28" fillId="26" borderId="26" xfId="43" applyNumberFormat="1" applyFont="1" applyFill="1" applyBorder="1" applyAlignment="1">
      <alignment horizontal="center" vertical="center"/>
    </xf>
    <xf numFmtId="0" fontId="28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2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2" fillId="0" borderId="13" xfId="43" applyNumberFormat="1" applyFont="1" applyBorder="1" applyAlignment="1"/>
    <xf numFmtId="179" fontId="34" fillId="0" borderId="18" xfId="43" applyNumberFormat="1" applyFont="1" applyFill="1" applyBorder="1" applyAlignment="1">
      <alignment horizontal="center" vertical="center" wrapText="1"/>
    </xf>
    <xf numFmtId="41" fontId="34" fillId="0" borderId="11" xfId="43" applyNumberFormat="1" applyFont="1" applyFill="1" applyBorder="1" applyAlignment="1">
      <alignment horizontal="center" vertical="center"/>
    </xf>
    <xf numFmtId="41" fontId="34" fillId="0" borderId="12" xfId="43" applyNumberFormat="1" applyFont="1" applyFill="1" applyBorder="1" applyAlignment="1">
      <alignment horizontal="center" vertical="center"/>
    </xf>
    <xf numFmtId="180" fontId="34" fillId="0" borderId="12" xfId="43" applyNumberFormat="1" applyFont="1" applyFill="1" applyBorder="1" applyAlignment="1">
      <alignment horizontal="center" vertical="center" wrapText="1"/>
    </xf>
    <xf numFmtId="0" fontId="23" fillId="0" borderId="0" xfId="43" applyNumberFormat="1" applyFont="1" applyAlignment="1">
      <alignment horizontal="center" vertical="center"/>
    </xf>
    <xf numFmtId="0" fontId="28" fillId="26" borderId="21" xfId="43" applyFont="1" applyFill="1" applyBorder="1" applyAlignment="1">
      <alignment horizontal="center" vertical="center"/>
    </xf>
    <xf numFmtId="0" fontId="28" fillId="26" borderId="22" xfId="43" applyFont="1" applyFill="1" applyBorder="1" applyAlignment="1">
      <alignment horizontal="center" vertical="center"/>
    </xf>
    <xf numFmtId="0" fontId="28" fillId="26" borderId="23" xfId="43" applyFont="1" applyFill="1" applyBorder="1" applyAlignment="1">
      <alignment horizontal="center" vertical="center"/>
    </xf>
    <xf numFmtId="0" fontId="28" fillId="0" borderId="24" xfId="43" applyFont="1" applyFill="1" applyBorder="1" applyAlignment="1">
      <alignment horizontal="center" vertical="top"/>
    </xf>
    <xf numFmtId="0" fontId="28" fillId="0" borderId="26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center" wrapText="1"/>
    </xf>
    <xf numFmtId="0" fontId="29" fillId="0" borderId="26" xfId="43" applyFont="1" applyFill="1" applyBorder="1" applyAlignment="1">
      <alignment horizontal="center" vertical="center" wrapText="1"/>
    </xf>
    <xf numFmtId="0" fontId="29" fillId="0" borderId="24" xfId="43" applyFont="1" applyFill="1" applyBorder="1" applyAlignment="1">
      <alignment horizontal="center" vertical="center" wrapText="1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30" fillId="0" borderId="24" xfId="43" applyFont="1" applyFill="1" applyBorder="1" applyAlignment="1">
      <alignment horizontal="center" vertical="center" wrapText="1" shrinkToFit="1"/>
    </xf>
    <xf numFmtId="0" fontId="30" fillId="0" borderId="26" xfId="43" applyFont="1" applyFill="1" applyBorder="1" applyAlignment="1">
      <alignment horizontal="center" vertical="center" wrapText="1" shrinkToFi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34" fillId="0" borderId="20" xfId="43" applyNumberFormat="1" applyFont="1" applyFill="1" applyBorder="1" applyAlignment="1">
      <alignment horizontal="center" vertical="center" wrapText="1"/>
    </xf>
    <xf numFmtId="0" fontId="34" fillId="0" borderId="11" xfId="43" applyNumberFormat="1" applyFont="1" applyFill="1" applyBorder="1" applyAlignment="1">
      <alignment horizontal="center" vertical="center" wrapText="1"/>
    </xf>
    <xf numFmtId="0" fontId="34" fillId="0" borderId="19" xfId="43" applyNumberFormat="1" applyFont="1" applyFill="1" applyBorder="1" applyAlignment="1">
      <alignment horizontal="center" vertical="center" wrapText="1"/>
    </xf>
    <xf numFmtId="0" fontId="35" fillId="0" borderId="19" xfId="43" applyNumberFormat="1" applyFont="1" applyFill="1" applyBorder="1" applyAlignment="1">
      <alignment horizontal="center" vertical="center" wrapText="1" shrinkToFit="1"/>
    </xf>
    <xf numFmtId="0" fontId="35" fillId="0" borderId="20" xfId="43" applyNumberFormat="1" applyFont="1" applyFill="1" applyBorder="1" applyAlignment="1">
      <alignment horizontal="center" vertical="center" wrapText="1" shrinkToFit="1"/>
    </xf>
    <xf numFmtId="0" fontId="35" fillId="0" borderId="11" xfId="43" applyNumberFormat="1" applyFont="1" applyFill="1" applyBorder="1" applyAlignment="1">
      <alignment horizontal="center" vertical="center" wrapText="1" shrinkToFit="1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33" fillId="0" borderId="24" xfId="43" applyNumberFormat="1" applyFont="1" applyFill="1" applyBorder="1" applyAlignment="1">
      <alignment horizontal="center" vertical="top"/>
    </xf>
    <xf numFmtId="0" fontId="33" fillId="0" borderId="25" xfId="43" applyNumberFormat="1" applyFont="1" applyFill="1" applyBorder="1" applyAlignment="1">
      <alignment horizontal="center" vertical="top"/>
    </xf>
    <xf numFmtId="0" fontId="33" fillId="0" borderId="26" xfId="43" applyNumberFormat="1" applyFont="1" applyFill="1" applyBorder="1" applyAlignment="1">
      <alignment horizontal="center" vertical="top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70" zoomScaleNormal="70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72" t="s">
        <v>45</v>
      </c>
      <c r="B1" s="72"/>
      <c r="C1" s="72"/>
      <c r="D1" s="72"/>
      <c r="E1" s="72"/>
      <c r="F1" s="72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10202</v>
      </c>
      <c r="C6" s="24">
        <f t="shared" ref="C6:F6" si="0">SUM(C8,C13)</f>
        <v>946</v>
      </c>
      <c r="D6" s="24">
        <f t="shared" si="0"/>
        <v>0</v>
      </c>
      <c r="E6" s="24">
        <f t="shared" si="0"/>
        <v>6697</v>
      </c>
      <c r="F6" s="24">
        <f t="shared" si="0"/>
        <v>2559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3962</v>
      </c>
      <c r="C8" s="41">
        <f t="shared" ref="C8:F8" si="1">SUM(C9:C11)</f>
        <v>313</v>
      </c>
      <c r="D8" s="41">
        <f t="shared" si="1"/>
        <v>0</v>
      </c>
      <c r="E8" s="41">
        <f t="shared" si="1"/>
        <v>3649</v>
      </c>
      <c r="F8" s="41">
        <f t="shared" si="1"/>
        <v>0</v>
      </c>
      <c r="G8" s="3"/>
    </row>
    <row r="9" spans="1:7" s="2" customFormat="1" ht="30.75" customHeight="1" x14ac:dyDescent="0.15">
      <c r="A9" s="19" t="s">
        <v>27</v>
      </c>
      <c r="B9" s="36">
        <f>SUM(C9:F9)</f>
        <v>2513</v>
      </c>
      <c r="C9" s="37">
        <v>0</v>
      </c>
      <c r="D9" s="37">
        <v>0</v>
      </c>
      <c r="E9" s="38">
        <v>2513</v>
      </c>
      <c r="F9" s="37">
        <v>0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1449</v>
      </c>
      <c r="C10" s="37">
        <v>313</v>
      </c>
      <c r="D10" s="37">
        <v>0</v>
      </c>
      <c r="E10" s="39">
        <v>1136</v>
      </c>
      <c r="F10" s="37">
        <v>0</v>
      </c>
    </row>
    <row r="11" spans="1:7" s="2" customFormat="1" ht="30.75" customHeight="1" x14ac:dyDescent="0.15">
      <c r="A11" s="20" t="s">
        <v>25</v>
      </c>
      <c r="B11" s="36">
        <f t="shared" si="2"/>
        <v>0</v>
      </c>
      <c r="C11" s="37">
        <v>0</v>
      </c>
      <c r="D11" s="40">
        <v>0</v>
      </c>
      <c r="E11" s="39">
        <v>0</v>
      </c>
      <c r="F11" s="40">
        <v>0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6240</v>
      </c>
      <c r="C13" s="41">
        <f t="shared" ref="C13:F13" si="3">SUM(C14:C27)</f>
        <v>633</v>
      </c>
      <c r="D13" s="41">
        <f t="shared" si="3"/>
        <v>0</v>
      </c>
      <c r="E13" s="41">
        <f t="shared" si="3"/>
        <v>3048</v>
      </c>
      <c r="F13" s="41">
        <f t="shared" si="3"/>
        <v>2559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3934</v>
      </c>
      <c r="C14" s="37">
        <v>0</v>
      </c>
      <c r="D14" s="37">
        <v>0</v>
      </c>
      <c r="E14" s="37">
        <v>3048</v>
      </c>
      <c r="F14" s="37">
        <v>886</v>
      </c>
    </row>
    <row r="15" spans="1:7" s="2" customFormat="1" ht="30.75" customHeight="1" x14ac:dyDescent="0.15">
      <c r="A15" s="20" t="s">
        <v>23</v>
      </c>
      <c r="B15" s="36">
        <f t="shared" si="2"/>
        <v>0</v>
      </c>
      <c r="C15" s="37">
        <v>0</v>
      </c>
      <c r="D15" s="37">
        <v>0</v>
      </c>
      <c r="E15" s="37">
        <v>0</v>
      </c>
      <c r="F15" s="37">
        <v>0</v>
      </c>
    </row>
    <row r="16" spans="1:7" s="2" customFormat="1" ht="30.75" customHeight="1" x14ac:dyDescent="0.15">
      <c r="A16" s="20" t="s">
        <v>22</v>
      </c>
      <c r="B16" s="36">
        <f t="shared" si="2"/>
        <v>0</v>
      </c>
      <c r="C16" s="37">
        <v>0</v>
      </c>
      <c r="D16" s="37">
        <v>0</v>
      </c>
      <c r="E16" s="37">
        <v>0</v>
      </c>
      <c r="F16" s="37">
        <v>0</v>
      </c>
    </row>
    <row r="17" spans="1:6" s="2" customFormat="1" ht="30.75" customHeight="1" x14ac:dyDescent="0.15">
      <c r="A17" s="20" t="s">
        <v>21</v>
      </c>
      <c r="B17" s="36">
        <f t="shared" si="2"/>
        <v>0</v>
      </c>
      <c r="C17" s="37">
        <v>0</v>
      </c>
      <c r="D17" s="37">
        <v>0</v>
      </c>
      <c r="E17" s="37">
        <v>0</v>
      </c>
      <c r="F17" s="37">
        <v>0</v>
      </c>
    </row>
    <row r="18" spans="1:6" s="2" customFormat="1" ht="30.75" customHeight="1" x14ac:dyDescent="0.15">
      <c r="A18" s="20" t="s">
        <v>20</v>
      </c>
      <c r="B18" s="36">
        <f t="shared" si="2"/>
        <v>193</v>
      </c>
      <c r="C18" s="37">
        <v>193</v>
      </c>
      <c r="D18" s="37">
        <v>0</v>
      </c>
      <c r="E18" s="37">
        <v>0</v>
      </c>
      <c r="F18" s="37">
        <v>0</v>
      </c>
    </row>
    <row r="19" spans="1:6" s="2" customFormat="1" ht="30.75" customHeight="1" x14ac:dyDescent="0.15">
      <c r="A19" s="20" t="s">
        <v>9</v>
      </c>
      <c r="B19" s="36">
        <f t="shared" si="2"/>
        <v>815</v>
      </c>
      <c r="C19" s="37">
        <v>15</v>
      </c>
      <c r="D19" s="37">
        <v>0</v>
      </c>
      <c r="E19" s="37">
        <v>0</v>
      </c>
      <c r="F19" s="37">
        <v>800</v>
      </c>
    </row>
    <row r="20" spans="1:6" s="2" customFormat="1" ht="30.75" customHeight="1" x14ac:dyDescent="0.15">
      <c r="A20" s="20" t="s">
        <v>19</v>
      </c>
      <c r="B20" s="36">
        <f t="shared" si="2"/>
        <v>873</v>
      </c>
      <c r="C20" s="37">
        <v>0</v>
      </c>
      <c r="D20" s="37">
        <v>0</v>
      </c>
      <c r="E20" s="37">
        <v>0</v>
      </c>
      <c r="F20" s="37">
        <v>873</v>
      </c>
    </row>
    <row r="21" spans="1:6" s="2" customFormat="1" ht="30.75" customHeight="1" x14ac:dyDescent="0.15">
      <c r="A21" s="20" t="s">
        <v>18</v>
      </c>
      <c r="B21" s="36">
        <f t="shared" si="2"/>
        <v>0</v>
      </c>
      <c r="C21" s="37">
        <v>0</v>
      </c>
      <c r="D21" s="37">
        <v>0</v>
      </c>
      <c r="E21" s="37">
        <v>0</v>
      </c>
      <c r="F21" s="37">
        <v>0</v>
      </c>
    </row>
    <row r="22" spans="1:6" s="2" customFormat="1" ht="30.75" customHeight="1" x14ac:dyDescent="0.15">
      <c r="A22" s="20" t="s">
        <v>17</v>
      </c>
      <c r="B22" s="36">
        <f t="shared" si="2"/>
        <v>0</v>
      </c>
      <c r="C22" s="37">
        <v>0</v>
      </c>
      <c r="D22" s="37">
        <v>0</v>
      </c>
      <c r="E22" s="37">
        <v>0</v>
      </c>
      <c r="F22" s="42">
        <v>0</v>
      </c>
    </row>
    <row r="23" spans="1:6" s="2" customFormat="1" ht="30.75" customHeight="1" x14ac:dyDescent="0.15">
      <c r="A23" s="20" t="s">
        <v>16</v>
      </c>
      <c r="B23" s="36">
        <f t="shared" si="2"/>
        <v>0</v>
      </c>
      <c r="C23" s="37">
        <v>0</v>
      </c>
      <c r="D23" s="37">
        <v>0</v>
      </c>
      <c r="E23" s="37">
        <v>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0</v>
      </c>
      <c r="C24" s="37">
        <v>0</v>
      </c>
      <c r="D24" s="37">
        <v>0</v>
      </c>
      <c r="E24" s="37">
        <v>0</v>
      </c>
      <c r="F24" s="42">
        <v>0</v>
      </c>
    </row>
    <row r="25" spans="1:6" s="2" customFormat="1" ht="30.75" customHeight="1" x14ac:dyDescent="0.15">
      <c r="A25" s="20" t="s">
        <v>14</v>
      </c>
      <c r="B25" s="36">
        <f t="shared" si="2"/>
        <v>0</v>
      </c>
      <c r="C25" s="37">
        <v>0</v>
      </c>
      <c r="D25" s="37">
        <v>0</v>
      </c>
      <c r="E25" s="37">
        <v>0</v>
      </c>
      <c r="F25" s="42">
        <v>0</v>
      </c>
    </row>
    <row r="26" spans="1:6" s="2" customFormat="1" ht="30.75" customHeight="1" x14ac:dyDescent="0.15">
      <c r="A26" s="20" t="s">
        <v>13</v>
      </c>
      <c r="B26" s="36">
        <f t="shared" si="2"/>
        <v>0</v>
      </c>
      <c r="C26" s="37">
        <v>0</v>
      </c>
      <c r="D26" s="37">
        <v>0</v>
      </c>
      <c r="E26" s="37">
        <v>0</v>
      </c>
      <c r="F26" s="42">
        <v>0</v>
      </c>
    </row>
    <row r="27" spans="1:6" s="2" customFormat="1" ht="30.75" customHeight="1" x14ac:dyDescent="0.15">
      <c r="A27" s="20" t="s">
        <v>12</v>
      </c>
      <c r="B27" s="36">
        <f t="shared" si="2"/>
        <v>425</v>
      </c>
      <c r="C27" s="37">
        <v>425</v>
      </c>
      <c r="D27" s="37">
        <v>0</v>
      </c>
      <c r="E27" s="37">
        <v>0</v>
      </c>
      <c r="F27" s="42">
        <v>0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7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62"/>
  <sheetViews>
    <sheetView zoomScale="85" zoomScaleNormal="85" zoomScaleSheetLayoutView="85" workbookViewId="0">
      <pane ySplit="7" topLeftCell="A8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7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107" t="s">
        <v>44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1:12" s="4" customFormat="1" ht="24.75" customHeight="1" x14ac:dyDescent="0.15">
      <c r="A2" s="55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2" s="13" customFormat="1" ht="18.75" customHeight="1" x14ac:dyDescent="0.15">
      <c r="A3" s="108" t="s">
        <v>1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4"/>
    </row>
    <row r="4" spans="1:12" s="13" customFormat="1" ht="3.75" customHeight="1" x14ac:dyDescent="0.15">
      <c r="A4" s="66"/>
      <c r="B4" s="50"/>
      <c r="C4" s="50"/>
      <c r="D4" s="50"/>
      <c r="E4" s="50"/>
      <c r="F4" s="29"/>
      <c r="G4" s="29"/>
      <c r="H4" s="29"/>
      <c r="I4" s="29"/>
      <c r="J4" s="50"/>
      <c r="K4" s="50"/>
      <c r="L4" s="14"/>
    </row>
    <row r="5" spans="1:12" s="15" customFormat="1" ht="21" customHeight="1" x14ac:dyDescent="0.15">
      <c r="A5" s="109" t="s">
        <v>34</v>
      </c>
      <c r="B5" s="111" t="s">
        <v>37</v>
      </c>
      <c r="C5" s="111" t="s">
        <v>39</v>
      </c>
      <c r="D5" s="111" t="s">
        <v>41</v>
      </c>
      <c r="E5" s="113" t="s">
        <v>40</v>
      </c>
      <c r="F5" s="115" t="s">
        <v>33</v>
      </c>
      <c r="G5" s="116"/>
      <c r="H5" s="116"/>
      <c r="I5" s="117"/>
      <c r="J5" s="118" t="s">
        <v>32</v>
      </c>
      <c r="K5" s="120" t="s">
        <v>10</v>
      </c>
    </row>
    <row r="6" spans="1:12" s="15" customFormat="1" ht="21" customHeight="1" x14ac:dyDescent="0.15">
      <c r="A6" s="110"/>
      <c r="B6" s="112"/>
      <c r="C6" s="112"/>
      <c r="D6" s="112"/>
      <c r="E6" s="114"/>
      <c r="F6" s="25" t="s">
        <v>35</v>
      </c>
      <c r="G6" s="25" t="s">
        <v>38</v>
      </c>
      <c r="H6" s="25" t="s">
        <v>36</v>
      </c>
      <c r="I6" s="25" t="s">
        <v>29</v>
      </c>
      <c r="J6" s="119"/>
      <c r="K6" s="121"/>
    </row>
    <row r="7" spans="1:12" s="47" customFormat="1" ht="21" customHeight="1" x14ac:dyDescent="0.15">
      <c r="A7" s="122" t="s">
        <v>11</v>
      </c>
      <c r="B7" s="123"/>
      <c r="C7" s="123"/>
      <c r="D7" s="124"/>
      <c r="E7" s="26"/>
      <c r="F7" s="27">
        <f>SUM(F19,F29,F36,F49,F52,F57,F62)</f>
        <v>10202</v>
      </c>
      <c r="G7" s="27">
        <f t="shared" ref="G7:I7" si="0">SUM(G19,G29,G36,G49,G52,G57,G62)</f>
        <v>7192</v>
      </c>
      <c r="H7" s="27">
        <f t="shared" si="0"/>
        <v>2137</v>
      </c>
      <c r="I7" s="27">
        <f t="shared" si="0"/>
        <v>873</v>
      </c>
      <c r="J7" s="27"/>
      <c r="K7" s="28"/>
    </row>
    <row r="8" spans="1:12" x14ac:dyDescent="0.15">
      <c r="A8" s="84" t="s">
        <v>89</v>
      </c>
      <c r="B8" s="81" t="s">
        <v>48</v>
      </c>
      <c r="C8" s="81" t="s">
        <v>49</v>
      </c>
      <c r="D8" s="83" t="s">
        <v>52</v>
      </c>
      <c r="E8" s="51">
        <v>39</v>
      </c>
      <c r="F8" s="52">
        <f>SUM(G8:I8)</f>
        <v>327</v>
      </c>
      <c r="G8" s="53">
        <v>19</v>
      </c>
      <c r="H8" s="53">
        <v>21</v>
      </c>
      <c r="I8" s="53">
        <v>287</v>
      </c>
      <c r="J8" s="83" t="s">
        <v>51</v>
      </c>
      <c r="K8" s="87"/>
    </row>
    <row r="9" spans="1:12" x14ac:dyDescent="0.15">
      <c r="A9" s="85"/>
      <c r="B9" s="81"/>
      <c r="C9" s="81"/>
      <c r="D9" s="81"/>
      <c r="E9" s="51">
        <v>49</v>
      </c>
      <c r="F9" s="52">
        <f t="shared" ref="F9:F11" si="1">SUM(G9:I9)</f>
        <v>98</v>
      </c>
      <c r="G9" s="53">
        <v>0</v>
      </c>
      <c r="H9" s="53">
        <v>3</v>
      </c>
      <c r="I9" s="53">
        <v>95</v>
      </c>
      <c r="J9" s="81"/>
      <c r="K9" s="88"/>
    </row>
    <row r="10" spans="1:12" x14ac:dyDescent="0.15">
      <c r="A10" s="85"/>
      <c r="B10" s="81"/>
      <c r="C10" s="81"/>
      <c r="D10" s="81"/>
      <c r="E10" s="51">
        <v>59</v>
      </c>
      <c r="F10" s="52">
        <f t="shared" si="1"/>
        <v>1120</v>
      </c>
      <c r="G10" s="53">
        <v>607</v>
      </c>
      <c r="H10" s="53">
        <v>462</v>
      </c>
      <c r="I10" s="53">
        <v>51</v>
      </c>
      <c r="J10" s="81"/>
      <c r="K10" s="88"/>
    </row>
    <row r="11" spans="1:12" x14ac:dyDescent="0.15">
      <c r="A11" s="85"/>
      <c r="B11" s="81"/>
      <c r="C11" s="81"/>
      <c r="D11" s="81"/>
      <c r="E11" s="51">
        <v>84</v>
      </c>
      <c r="F11" s="52">
        <f t="shared" si="1"/>
        <v>261</v>
      </c>
      <c r="G11" s="53">
        <v>74</v>
      </c>
      <c r="H11" s="53">
        <v>187</v>
      </c>
      <c r="I11" s="53">
        <v>0</v>
      </c>
      <c r="J11" s="81"/>
      <c r="K11" s="88"/>
    </row>
    <row r="12" spans="1:12" x14ac:dyDescent="0.15">
      <c r="A12" s="85"/>
      <c r="B12" s="82"/>
      <c r="C12" s="82"/>
      <c r="D12" s="82"/>
      <c r="E12" s="54" t="s">
        <v>7</v>
      </c>
      <c r="F12" s="53">
        <f>SUM(F8:F11)</f>
        <v>1806</v>
      </c>
      <c r="G12" s="53">
        <f>SUM(G8:G11)</f>
        <v>700</v>
      </c>
      <c r="H12" s="53">
        <f>SUM(H8:H11)</f>
        <v>673</v>
      </c>
      <c r="I12" s="53">
        <f>SUM(I8:I11)</f>
        <v>433</v>
      </c>
      <c r="J12" s="82"/>
      <c r="K12" s="89"/>
    </row>
    <row r="13" spans="1:12" x14ac:dyDescent="0.15">
      <c r="A13" s="85"/>
      <c r="B13" s="81" t="s">
        <v>48</v>
      </c>
      <c r="C13" s="81" t="s">
        <v>49</v>
      </c>
      <c r="D13" s="83" t="s">
        <v>50</v>
      </c>
      <c r="E13" s="51">
        <v>39</v>
      </c>
      <c r="F13" s="52">
        <f>SUM(G13:I13)</f>
        <v>42</v>
      </c>
      <c r="G13" s="53">
        <v>0</v>
      </c>
      <c r="H13" s="53">
        <v>0</v>
      </c>
      <c r="I13" s="53">
        <v>42</v>
      </c>
      <c r="J13" s="83" t="s">
        <v>51</v>
      </c>
      <c r="K13" s="87"/>
    </row>
    <row r="14" spans="1:12" x14ac:dyDescent="0.15">
      <c r="A14" s="85"/>
      <c r="B14" s="81"/>
      <c r="C14" s="81"/>
      <c r="D14" s="81"/>
      <c r="E14" s="51">
        <v>43</v>
      </c>
      <c r="F14" s="52">
        <f t="shared" ref="F14:F17" si="2">SUM(G14:I14)</f>
        <v>42</v>
      </c>
      <c r="G14" s="53">
        <v>0</v>
      </c>
      <c r="H14" s="53">
        <v>0</v>
      </c>
      <c r="I14" s="53">
        <v>42</v>
      </c>
      <c r="J14" s="81"/>
      <c r="K14" s="88"/>
    </row>
    <row r="15" spans="1:12" x14ac:dyDescent="0.15">
      <c r="A15" s="85"/>
      <c r="B15" s="81"/>
      <c r="C15" s="81"/>
      <c r="D15" s="81"/>
      <c r="E15" s="51">
        <v>57</v>
      </c>
      <c r="F15" s="52">
        <f t="shared" si="2"/>
        <v>12</v>
      </c>
      <c r="G15" s="53">
        <v>0</v>
      </c>
      <c r="H15" s="53">
        <v>0</v>
      </c>
      <c r="I15" s="53">
        <v>12</v>
      </c>
      <c r="J15" s="81"/>
      <c r="K15" s="88"/>
    </row>
    <row r="16" spans="1:12" x14ac:dyDescent="0.15">
      <c r="A16" s="85"/>
      <c r="B16" s="81"/>
      <c r="C16" s="81"/>
      <c r="D16" s="81"/>
      <c r="E16" s="51">
        <v>59</v>
      </c>
      <c r="F16" s="52">
        <f t="shared" si="2"/>
        <v>334</v>
      </c>
      <c r="G16" s="53">
        <v>83</v>
      </c>
      <c r="H16" s="53">
        <v>179</v>
      </c>
      <c r="I16" s="53">
        <v>72</v>
      </c>
      <c r="J16" s="81"/>
      <c r="K16" s="88"/>
    </row>
    <row r="17" spans="1:11" x14ac:dyDescent="0.15">
      <c r="A17" s="85"/>
      <c r="B17" s="81"/>
      <c r="C17" s="81"/>
      <c r="D17" s="81"/>
      <c r="E17" s="51">
        <v>84</v>
      </c>
      <c r="F17" s="52">
        <f t="shared" si="2"/>
        <v>277</v>
      </c>
      <c r="G17" s="53">
        <v>102</v>
      </c>
      <c r="H17" s="53">
        <v>175</v>
      </c>
      <c r="I17" s="53">
        <v>0</v>
      </c>
      <c r="J17" s="81"/>
      <c r="K17" s="88"/>
    </row>
    <row r="18" spans="1:11" x14ac:dyDescent="0.15">
      <c r="A18" s="86"/>
      <c r="B18" s="82"/>
      <c r="C18" s="82"/>
      <c r="D18" s="82"/>
      <c r="E18" s="54" t="s">
        <v>7</v>
      </c>
      <c r="F18" s="53">
        <f>SUM(F13:F17)</f>
        <v>707</v>
      </c>
      <c r="G18" s="53">
        <f t="shared" ref="G18:I18" si="3">SUM(G13:G17)</f>
        <v>185</v>
      </c>
      <c r="H18" s="53">
        <f t="shared" si="3"/>
        <v>354</v>
      </c>
      <c r="I18" s="53">
        <f t="shared" si="3"/>
        <v>168</v>
      </c>
      <c r="J18" s="82"/>
      <c r="K18" s="89"/>
    </row>
    <row r="19" spans="1:11" s="65" customFormat="1" x14ac:dyDescent="0.15">
      <c r="A19" s="101" t="s">
        <v>28</v>
      </c>
      <c r="B19" s="102"/>
      <c r="C19" s="102"/>
      <c r="D19" s="103"/>
      <c r="E19" s="64"/>
      <c r="F19" s="46">
        <f>SUM(F12,F18)</f>
        <v>2513</v>
      </c>
      <c r="G19" s="46">
        <f t="shared" ref="G19:I19" si="4">SUM(G12,G18)</f>
        <v>885</v>
      </c>
      <c r="H19" s="46">
        <f t="shared" si="4"/>
        <v>1027</v>
      </c>
      <c r="I19" s="46">
        <f t="shared" si="4"/>
        <v>601</v>
      </c>
      <c r="J19" s="46"/>
      <c r="K19" s="45"/>
    </row>
    <row r="20" spans="1:11" x14ac:dyDescent="0.15">
      <c r="A20" s="104" t="s">
        <v>90</v>
      </c>
      <c r="B20" s="95" t="s">
        <v>74</v>
      </c>
      <c r="C20" s="95" t="s">
        <v>49</v>
      </c>
      <c r="D20" s="97" t="s">
        <v>75</v>
      </c>
      <c r="E20" s="68">
        <v>39</v>
      </c>
      <c r="F20" s="69">
        <f>SUM(G20:I20)</f>
        <v>133</v>
      </c>
      <c r="G20" s="70">
        <v>62</v>
      </c>
      <c r="H20" s="70">
        <v>13</v>
      </c>
      <c r="I20" s="70">
        <v>58</v>
      </c>
      <c r="J20" s="97" t="s">
        <v>76</v>
      </c>
      <c r="K20" s="98"/>
    </row>
    <row r="21" spans="1:11" x14ac:dyDescent="0.15">
      <c r="A21" s="105"/>
      <c r="B21" s="95"/>
      <c r="C21" s="95"/>
      <c r="D21" s="95"/>
      <c r="E21" s="68">
        <v>59</v>
      </c>
      <c r="F21" s="69">
        <f t="shared" ref="F21:F23" si="5">SUM(G21:I21)</f>
        <v>612</v>
      </c>
      <c r="G21" s="70">
        <v>463</v>
      </c>
      <c r="H21" s="70">
        <v>149</v>
      </c>
      <c r="I21" s="70">
        <v>0</v>
      </c>
      <c r="J21" s="95"/>
      <c r="K21" s="99"/>
    </row>
    <row r="22" spans="1:11" x14ac:dyDescent="0.15">
      <c r="A22" s="105"/>
      <c r="B22" s="95"/>
      <c r="C22" s="95"/>
      <c r="D22" s="95"/>
      <c r="E22" s="68">
        <v>74</v>
      </c>
      <c r="F22" s="69">
        <f t="shared" si="5"/>
        <v>207</v>
      </c>
      <c r="G22" s="70">
        <v>156</v>
      </c>
      <c r="H22" s="70">
        <v>51</v>
      </c>
      <c r="I22" s="70">
        <v>0</v>
      </c>
      <c r="J22" s="95"/>
      <c r="K22" s="99"/>
    </row>
    <row r="23" spans="1:11" x14ac:dyDescent="0.15">
      <c r="A23" s="105"/>
      <c r="B23" s="95"/>
      <c r="C23" s="95"/>
      <c r="D23" s="95"/>
      <c r="E23" s="68">
        <v>84</v>
      </c>
      <c r="F23" s="69">
        <f t="shared" si="5"/>
        <v>184</v>
      </c>
      <c r="G23" s="70">
        <v>88</v>
      </c>
      <c r="H23" s="70">
        <v>96</v>
      </c>
      <c r="I23" s="70">
        <v>0</v>
      </c>
      <c r="J23" s="95"/>
      <c r="K23" s="99"/>
    </row>
    <row r="24" spans="1:11" x14ac:dyDescent="0.15">
      <c r="A24" s="105"/>
      <c r="B24" s="96"/>
      <c r="C24" s="96"/>
      <c r="D24" s="96"/>
      <c r="E24" s="71" t="s">
        <v>7</v>
      </c>
      <c r="F24" s="70">
        <f>SUM(F20:F23)</f>
        <v>1136</v>
      </c>
      <c r="G24" s="70">
        <f>SUM(G20:G23)</f>
        <v>769</v>
      </c>
      <c r="H24" s="70">
        <f>SUM(H20:H23)</f>
        <v>309</v>
      </c>
      <c r="I24" s="70">
        <f>SUM(I20:I23)</f>
        <v>58</v>
      </c>
      <c r="J24" s="96"/>
      <c r="K24" s="100"/>
    </row>
    <row r="25" spans="1:11" x14ac:dyDescent="0.15">
      <c r="A25" s="105"/>
      <c r="B25" s="81" t="s">
        <v>53</v>
      </c>
      <c r="C25" s="81" t="s">
        <v>54</v>
      </c>
      <c r="D25" s="83" t="s">
        <v>55</v>
      </c>
      <c r="E25" s="51">
        <v>84</v>
      </c>
      <c r="F25" s="52">
        <f>SUM(G25:I25)</f>
        <v>307</v>
      </c>
      <c r="G25" s="53">
        <v>307</v>
      </c>
      <c r="H25" s="53">
        <v>0</v>
      </c>
      <c r="I25" s="53">
        <v>0</v>
      </c>
      <c r="J25" s="83" t="s">
        <v>56</v>
      </c>
      <c r="K25" s="87" t="s">
        <v>57</v>
      </c>
    </row>
    <row r="26" spans="1:11" x14ac:dyDescent="0.15">
      <c r="A26" s="105"/>
      <c r="B26" s="81"/>
      <c r="C26" s="81"/>
      <c r="D26" s="81"/>
      <c r="E26" s="51">
        <v>97</v>
      </c>
      <c r="F26" s="52">
        <f t="shared" ref="F26:F27" si="6">SUM(G26:I26)</f>
        <v>3</v>
      </c>
      <c r="G26" s="53">
        <v>3</v>
      </c>
      <c r="H26" s="53">
        <v>0</v>
      </c>
      <c r="I26" s="53">
        <v>0</v>
      </c>
      <c r="J26" s="81"/>
      <c r="K26" s="88"/>
    </row>
    <row r="27" spans="1:11" x14ac:dyDescent="0.15">
      <c r="A27" s="105"/>
      <c r="B27" s="81"/>
      <c r="C27" s="81"/>
      <c r="D27" s="81"/>
      <c r="E27" s="51">
        <v>101</v>
      </c>
      <c r="F27" s="52">
        <f t="shared" si="6"/>
        <v>3</v>
      </c>
      <c r="G27" s="53">
        <v>3</v>
      </c>
      <c r="H27" s="53">
        <v>0</v>
      </c>
      <c r="I27" s="53">
        <v>0</v>
      </c>
      <c r="J27" s="81"/>
      <c r="K27" s="88"/>
    </row>
    <row r="28" spans="1:11" x14ac:dyDescent="0.15">
      <c r="A28" s="106"/>
      <c r="B28" s="82"/>
      <c r="C28" s="82"/>
      <c r="D28" s="82"/>
      <c r="E28" s="54" t="s">
        <v>7</v>
      </c>
      <c r="F28" s="53">
        <f>SUM(F25:F27)</f>
        <v>313</v>
      </c>
      <c r="G28" s="53">
        <f>SUM(G25:G27)</f>
        <v>313</v>
      </c>
      <c r="H28" s="53">
        <f>SUM(H25:H27)</f>
        <v>0</v>
      </c>
      <c r="I28" s="53">
        <f>SUM(I25:I27)</f>
        <v>0</v>
      </c>
      <c r="J28" s="82"/>
      <c r="K28" s="89"/>
    </row>
    <row r="29" spans="1:11" s="65" customFormat="1" x14ac:dyDescent="0.15">
      <c r="A29" s="92" t="s">
        <v>28</v>
      </c>
      <c r="B29" s="93"/>
      <c r="C29" s="93"/>
      <c r="D29" s="94"/>
      <c r="E29" s="64"/>
      <c r="F29" s="46">
        <f>SUM(F24,F28)</f>
        <v>1449</v>
      </c>
      <c r="G29" s="46">
        <f t="shared" ref="G29:I29" si="7">SUM(G24,G28)</f>
        <v>1082</v>
      </c>
      <c r="H29" s="46">
        <f t="shared" si="7"/>
        <v>309</v>
      </c>
      <c r="I29" s="46">
        <f t="shared" si="7"/>
        <v>58</v>
      </c>
      <c r="J29" s="46"/>
      <c r="K29" s="45"/>
    </row>
    <row r="30" spans="1:11" ht="15" customHeight="1" x14ac:dyDescent="0.15">
      <c r="A30" s="84" t="s">
        <v>87</v>
      </c>
      <c r="B30" s="81" t="s">
        <v>77</v>
      </c>
      <c r="C30" s="81" t="s">
        <v>78</v>
      </c>
      <c r="D30" s="83" t="s">
        <v>79</v>
      </c>
      <c r="E30" s="51">
        <v>99</v>
      </c>
      <c r="F30" s="52">
        <f>SUM(G30:I30)</f>
        <v>704</v>
      </c>
      <c r="G30" s="53">
        <v>704</v>
      </c>
      <c r="H30" s="53">
        <v>0</v>
      </c>
      <c r="I30" s="53">
        <v>0</v>
      </c>
      <c r="J30" s="83" t="s">
        <v>80</v>
      </c>
      <c r="K30" s="87" t="s">
        <v>81</v>
      </c>
    </row>
    <row r="31" spans="1:11" ht="15" customHeight="1" x14ac:dyDescent="0.15">
      <c r="A31" s="85"/>
      <c r="B31" s="81"/>
      <c r="C31" s="81"/>
      <c r="D31" s="81"/>
      <c r="E31" s="51">
        <v>115</v>
      </c>
      <c r="F31" s="52">
        <f t="shared" ref="F31:F32" si="8">SUM(G31:I31)</f>
        <v>94</v>
      </c>
      <c r="G31" s="53">
        <v>94</v>
      </c>
      <c r="H31" s="53">
        <v>0</v>
      </c>
      <c r="I31" s="53">
        <v>0</v>
      </c>
      <c r="J31" s="81"/>
      <c r="K31" s="88"/>
    </row>
    <row r="32" spans="1:11" ht="15" customHeight="1" x14ac:dyDescent="0.15">
      <c r="A32" s="85"/>
      <c r="B32" s="81"/>
      <c r="C32" s="81"/>
      <c r="D32" s="81"/>
      <c r="E32" s="51">
        <v>139</v>
      </c>
      <c r="F32" s="52">
        <f t="shared" si="8"/>
        <v>2</v>
      </c>
      <c r="G32" s="53">
        <v>2</v>
      </c>
      <c r="H32" s="53">
        <v>0</v>
      </c>
      <c r="I32" s="53">
        <v>0</v>
      </c>
      <c r="J32" s="81"/>
      <c r="K32" s="88"/>
    </row>
    <row r="33" spans="1:11" ht="15" customHeight="1" x14ac:dyDescent="0.15">
      <c r="A33" s="85"/>
      <c r="B33" s="82"/>
      <c r="C33" s="82"/>
      <c r="D33" s="82"/>
      <c r="E33" s="54" t="s">
        <v>7</v>
      </c>
      <c r="F33" s="53">
        <f>SUM(F30:F32)</f>
        <v>800</v>
      </c>
      <c r="G33" s="53">
        <f>SUM(G30:G32)</f>
        <v>800</v>
      </c>
      <c r="H33" s="53">
        <f>SUM(H30:H32)</f>
        <v>0</v>
      </c>
      <c r="I33" s="53">
        <f>SUM(I30:I32)</f>
        <v>0</v>
      </c>
      <c r="J33" s="82"/>
      <c r="K33" s="89"/>
    </row>
    <row r="34" spans="1:11" ht="15" customHeight="1" x14ac:dyDescent="0.15">
      <c r="A34" s="85"/>
      <c r="B34" s="83" t="s">
        <v>66</v>
      </c>
      <c r="C34" s="83" t="s">
        <v>67</v>
      </c>
      <c r="D34" s="83" t="s">
        <v>68</v>
      </c>
      <c r="E34" s="51">
        <v>59</v>
      </c>
      <c r="F34" s="52">
        <f>SUM(G34:I34)</f>
        <v>15</v>
      </c>
      <c r="G34" s="53">
        <v>15</v>
      </c>
      <c r="H34" s="53">
        <v>0</v>
      </c>
      <c r="I34" s="53">
        <v>0</v>
      </c>
      <c r="J34" s="83" t="s">
        <v>69</v>
      </c>
      <c r="K34" s="87"/>
    </row>
    <row r="35" spans="1:11" ht="15" customHeight="1" x14ac:dyDescent="0.15">
      <c r="A35" s="86"/>
      <c r="B35" s="82"/>
      <c r="C35" s="82"/>
      <c r="D35" s="82"/>
      <c r="E35" s="54" t="s">
        <v>7</v>
      </c>
      <c r="F35" s="53">
        <f>SUM(F34:F34)</f>
        <v>15</v>
      </c>
      <c r="G35" s="53">
        <f>SUM(G34:G34)</f>
        <v>15</v>
      </c>
      <c r="H35" s="53">
        <f>SUM(H34:H34)</f>
        <v>0</v>
      </c>
      <c r="I35" s="53">
        <f>SUM(I34:I34)</f>
        <v>0</v>
      </c>
      <c r="J35" s="82"/>
      <c r="K35" s="89"/>
    </row>
    <row r="36" spans="1:11" s="65" customFormat="1" x14ac:dyDescent="0.15">
      <c r="A36" s="92" t="s">
        <v>28</v>
      </c>
      <c r="B36" s="93"/>
      <c r="C36" s="93"/>
      <c r="D36" s="94"/>
      <c r="E36" s="64"/>
      <c r="F36" s="46">
        <f>SUM(F33,F35)</f>
        <v>815</v>
      </c>
      <c r="G36" s="46">
        <f t="shared" ref="G36:I36" si="9">SUM(G33,G35)</f>
        <v>815</v>
      </c>
      <c r="H36" s="46">
        <f t="shared" si="9"/>
        <v>0</v>
      </c>
      <c r="I36" s="46">
        <f t="shared" si="9"/>
        <v>0</v>
      </c>
      <c r="J36" s="46"/>
      <c r="K36" s="45"/>
    </row>
    <row r="37" spans="1:11" x14ac:dyDescent="0.15">
      <c r="A37" s="84" t="s">
        <v>88</v>
      </c>
      <c r="B37" s="81" t="s">
        <v>70</v>
      </c>
      <c r="C37" s="81"/>
      <c r="D37" s="83" t="s">
        <v>46</v>
      </c>
      <c r="E37" s="51">
        <v>84</v>
      </c>
      <c r="F37" s="52">
        <f>SUM(G37:I37)</f>
        <v>444</v>
      </c>
      <c r="G37" s="53">
        <f>358+86</f>
        <v>444</v>
      </c>
      <c r="H37" s="53">
        <v>0</v>
      </c>
      <c r="I37" s="53">
        <v>0</v>
      </c>
      <c r="J37" s="83" t="s">
        <v>47</v>
      </c>
      <c r="K37" s="87"/>
    </row>
    <row r="38" spans="1:11" x14ac:dyDescent="0.15">
      <c r="A38" s="85"/>
      <c r="B38" s="81"/>
      <c r="C38" s="81"/>
      <c r="D38" s="81"/>
      <c r="E38" s="51">
        <v>93</v>
      </c>
      <c r="F38" s="52">
        <f t="shared" ref="F38:F41" si="10">SUM(G38:I38)</f>
        <v>99</v>
      </c>
      <c r="G38" s="53">
        <v>99</v>
      </c>
      <c r="H38" s="53">
        <v>0</v>
      </c>
      <c r="I38" s="53">
        <v>0</v>
      </c>
      <c r="J38" s="81"/>
      <c r="K38" s="88"/>
    </row>
    <row r="39" spans="1:11" x14ac:dyDescent="0.15">
      <c r="A39" s="85"/>
      <c r="B39" s="81"/>
      <c r="C39" s="81"/>
      <c r="D39" s="81"/>
      <c r="E39" s="51">
        <v>95</v>
      </c>
      <c r="F39" s="52">
        <f t="shared" si="10"/>
        <v>62</v>
      </c>
      <c r="G39" s="53">
        <f>47+15</f>
        <v>62</v>
      </c>
      <c r="H39" s="53">
        <v>0</v>
      </c>
      <c r="I39" s="53">
        <v>0</v>
      </c>
      <c r="J39" s="81"/>
      <c r="K39" s="88"/>
    </row>
    <row r="40" spans="1:11" x14ac:dyDescent="0.15">
      <c r="A40" s="85"/>
      <c r="B40" s="81"/>
      <c r="C40" s="81"/>
      <c r="D40" s="81"/>
      <c r="E40" s="51">
        <v>99</v>
      </c>
      <c r="F40" s="52">
        <f t="shared" si="10"/>
        <v>215</v>
      </c>
      <c r="G40" s="53">
        <v>215</v>
      </c>
      <c r="H40" s="53">
        <v>0</v>
      </c>
      <c r="I40" s="53">
        <v>0</v>
      </c>
      <c r="J40" s="81"/>
      <c r="K40" s="88"/>
    </row>
    <row r="41" spans="1:11" x14ac:dyDescent="0.15">
      <c r="A41" s="85"/>
      <c r="B41" s="81"/>
      <c r="C41" s="81"/>
      <c r="D41" s="81"/>
      <c r="E41" s="51">
        <v>103</v>
      </c>
      <c r="F41" s="52">
        <f t="shared" si="10"/>
        <v>38</v>
      </c>
      <c r="G41" s="53">
        <f>24+14</f>
        <v>38</v>
      </c>
      <c r="H41" s="53">
        <v>0</v>
      </c>
      <c r="I41" s="53">
        <v>0</v>
      </c>
      <c r="J41" s="81"/>
      <c r="K41" s="88"/>
    </row>
    <row r="42" spans="1:11" x14ac:dyDescent="0.15">
      <c r="A42" s="85"/>
      <c r="B42" s="81"/>
      <c r="C42" s="81"/>
      <c r="D42" s="81"/>
      <c r="E42" s="51">
        <v>110</v>
      </c>
      <c r="F42" s="52">
        <f t="shared" ref="F42" si="11">SUM(G42:I42)</f>
        <v>28</v>
      </c>
      <c r="G42" s="53">
        <v>28</v>
      </c>
      <c r="H42" s="53">
        <v>0</v>
      </c>
      <c r="I42" s="53">
        <v>0</v>
      </c>
      <c r="J42" s="81"/>
      <c r="K42" s="88"/>
    </row>
    <row r="43" spans="1:11" x14ac:dyDescent="0.15">
      <c r="A43" s="85"/>
      <c r="B43" s="82"/>
      <c r="C43" s="82"/>
      <c r="D43" s="82"/>
      <c r="E43" s="54" t="s">
        <v>7</v>
      </c>
      <c r="F43" s="53">
        <f>SUM(F37:F42)</f>
        <v>886</v>
      </c>
      <c r="G43" s="53">
        <f t="shared" ref="G43:I43" si="12">SUM(G37:G42)</f>
        <v>886</v>
      </c>
      <c r="H43" s="53">
        <f t="shared" si="12"/>
        <v>0</v>
      </c>
      <c r="I43" s="53">
        <f t="shared" si="12"/>
        <v>0</v>
      </c>
      <c r="J43" s="82"/>
      <c r="K43" s="89"/>
    </row>
    <row r="44" spans="1:11" ht="15" customHeight="1" x14ac:dyDescent="0.15">
      <c r="A44" s="85"/>
      <c r="B44" s="81" t="s">
        <v>62</v>
      </c>
      <c r="C44" s="81" t="s">
        <v>63</v>
      </c>
      <c r="D44" s="83" t="s">
        <v>64</v>
      </c>
      <c r="E44" s="51">
        <v>39</v>
      </c>
      <c r="F44" s="52">
        <f>SUM(G44:I44)</f>
        <v>214</v>
      </c>
      <c r="G44" s="53">
        <v>0</v>
      </c>
      <c r="H44" s="53">
        <v>0</v>
      </c>
      <c r="I44" s="53">
        <v>214</v>
      </c>
      <c r="J44" s="83" t="s">
        <v>65</v>
      </c>
      <c r="K44" s="87"/>
    </row>
    <row r="45" spans="1:11" ht="15" customHeight="1" x14ac:dyDescent="0.15">
      <c r="A45" s="85"/>
      <c r="B45" s="81"/>
      <c r="C45" s="81"/>
      <c r="D45" s="81"/>
      <c r="E45" s="51">
        <v>59</v>
      </c>
      <c r="F45" s="52">
        <f t="shared" ref="F45:F47" si="13">SUM(G45:I45)</f>
        <v>547</v>
      </c>
      <c r="G45" s="53">
        <f>37+305</f>
        <v>342</v>
      </c>
      <c r="H45" s="53">
        <f>190+15</f>
        <v>205</v>
      </c>
      <c r="I45" s="53">
        <v>0</v>
      </c>
      <c r="J45" s="81"/>
      <c r="K45" s="88"/>
    </row>
    <row r="46" spans="1:11" ht="15" customHeight="1" x14ac:dyDescent="0.15">
      <c r="A46" s="85"/>
      <c r="B46" s="81"/>
      <c r="C46" s="81"/>
      <c r="D46" s="81"/>
      <c r="E46" s="51">
        <v>75</v>
      </c>
      <c r="F46" s="52">
        <f t="shared" si="13"/>
        <v>1165</v>
      </c>
      <c r="G46" s="53">
        <f>381+203+393</f>
        <v>977</v>
      </c>
      <c r="H46" s="53">
        <f>163+20+5</f>
        <v>188</v>
      </c>
      <c r="I46" s="53">
        <v>0</v>
      </c>
      <c r="J46" s="81"/>
      <c r="K46" s="88"/>
    </row>
    <row r="47" spans="1:11" ht="15" customHeight="1" x14ac:dyDescent="0.15">
      <c r="A47" s="85"/>
      <c r="B47" s="81"/>
      <c r="C47" s="81"/>
      <c r="D47" s="81"/>
      <c r="E47" s="51">
        <v>84</v>
      </c>
      <c r="F47" s="52">
        <f t="shared" si="13"/>
        <v>1122</v>
      </c>
      <c r="G47" s="53">
        <f>494+220</f>
        <v>714</v>
      </c>
      <c r="H47" s="53">
        <f>319+39+50</f>
        <v>408</v>
      </c>
      <c r="I47" s="53">
        <v>0</v>
      </c>
      <c r="J47" s="81"/>
      <c r="K47" s="88"/>
    </row>
    <row r="48" spans="1:11" ht="15" customHeight="1" x14ac:dyDescent="0.15">
      <c r="A48" s="86"/>
      <c r="B48" s="82"/>
      <c r="C48" s="82"/>
      <c r="D48" s="82"/>
      <c r="E48" s="54" t="s">
        <v>7</v>
      </c>
      <c r="F48" s="53">
        <f>SUM(F44:F47)</f>
        <v>3048</v>
      </c>
      <c r="G48" s="53">
        <f>SUM(G44:G47)</f>
        <v>2033</v>
      </c>
      <c r="H48" s="53">
        <f>SUM(H44:H47)</f>
        <v>801</v>
      </c>
      <c r="I48" s="53">
        <f>SUM(I44:I47)</f>
        <v>214</v>
      </c>
      <c r="J48" s="82"/>
      <c r="K48" s="89"/>
    </row>
    <row r="49" spans="1:11" s="65" customFormat="1" x14ac:dyDescent="0.15">
      <c r="A49" s="92" t="s">
        <v>28</v>
      </c>
      <c r="B49" s="93"/>
      <c r="C49" s="93"/>
      <c r="D49" s="94"/>
      <c r="E49" s="64"/>
      <c r="F49" s="46">
        <f>SUM(F43,F48)</f>
        <v>3934</v>
      </c>
      <c r="G49" s="46">
        <f t="shared" ref="G49:I49" si="14">SUM(G43,G48)</f>
        <v>2919</v>
      </c>
      <c r="H49" s="46">
        <f t="shared" si="14"/>
        <v>801</v>
      </c>
      <c r="I49" s="46">
        <f t="shared" si="14"/>
        <v>214</v>
      </c>
      <c r="J49" s="46"/>
      <c r="K49" s="45"/>
    </row>
    <row r="50" spans="1:11" s="59" customFormat="1" ht="15" customHeight="1" x14ac:dyDescent="0.15">
      <c r="A50" s="76" t="s">
        <v>43</v>
      </c>
      <c r="B50" s="78" t="s">
        <v>71</v>
      </c>
      <c r="C50" s="78" t="s">
        <v>67</v>
      </c>
      <c r="D50" s="80" t="s">
        <v>72</v>
      </c>
      <c r="E50" s="56">
        <v>84</v>
      </c>
      <c r="F50" s="57">
        <f>SUM(G50:I50)</f>
        <v>193</v>
      </c>
      <c r="G50" s="58">
        <v>193</v>
      </c>
      <c r="H50" s="58">
        <v>0</v>
      </c>
      <c r="I50" s="58">
        <v>0</v>
      </c>
      <c r="J50" s="80" t="s">
        <v>73</v>
      </c>
      <c r="K50" s="90"/>
    </row>
    <row r="51" spans="1:11" s="59" customFormat="1" ht="15" customHeight="1" x14ac:dyDescent="0.15">
      <c r="A51" s="77"/>
      <c r="B51" s="79"/>
      <c r="C51" s="79"/>
      <c r="D51" s="79"/>
      <c r="E51" s="60" t="s">
        <v>7</v>
      </c>
      <c r="F51" s="58">
        <f>SUM(F50:F50)</f>
        <v>193</v>
      </c>
      <c r="G51" s="58">
        <f>SUM(G50:G50)</f>
        <v>193</v>
      </c>
      <c r="H51" s="58">
        <f>SUM(H50:H50)</f>
        <v>0</v>
      </c>
      <c r="I51" s="58">
        <f>SUM(I50:I50)</f>
        <v>0</v>
      </c>
      <c r="J51" s="79"/>
      <c r="K51" s="91"/>
    </row>
    <row r="52" spans="1:11" s="59" customFormat="1" ht="15" customHeight="1" x14ac:dyDescent="0.15">
      <c r="A52" s="73" t="s">
        <v>42</v>
      </c>
      <c r="B52" s="74"/>
      <c r="C52" s="74"/>
      <c r="D52" s="75"/>
      <c r="E52" s="61"/>
      <c r="F52" s="62">
        <f>SUM(F51)</f>
        <v>193</v>
      </c>
      <c r="G52" s="62">
        <f>SUM(G51)</f>
        <v>193</v>
      </c>
      <c r="H52" s="62">
        <f>SUM(H51)</f>
        <v>0</v>
      </c>
      <c r="I52" s="62">
        <f>SUM(I51)</f>
        <v>0</v>
      </c>
      <c r="J52" s="62"/>
      <c r="K52" s="63"/>
    </row>
    <row r="53" spans="1:11" ht="15" customHeight="1" x14ac:dyDescent="0.15">
      <c r="A53" s="84" t="s">
        <v>86</v>
      </c>
      <c r="B53" s="81" t="s">
        <v>58</v>
      </c>
      <c r="C53" s="81" t="s">
        <v>59</v>
      </c>
      <c r="D53" s="83" t="s">
        <v>60</v>
      </c>
      <c r="E53" s="51">
        <v>80</v>
      </c>
      <c r="F53" s="52">
        <f>SUM(G53:I53)</f>
        <v>144</v>
      </c>
      <c r="G53" s="53">
        <v>144</v>
      </c>
      <c r="H53" s="53">
        <v>0</v>
      </c>
      <c r="I53" s="53">
        <v>0</v>
      </c>
      <c r="J53" s="83" t="s">
        <v>61</v>
      </c>
      <c r="K53" s="87"/>
    </row>
    <row r="54" spans="1:11" ht="15" customHeight="1" x14ac:dyDescent="0.15">
      <c r="A54" s="85"/>
      <c r="B54" s="81"/>
      <c r="C54" s="81"/>
      <c r="D54" s="81"/>
      <c r="E54" s="51">
        <v>84</v>
      </c>
      <c r="F54" s="52">
        <f t="shared" ref="F54:F55" si="15">SUM(G54:I54)</f>
        <v>642</v>
      </c>
      <c r="G54" s="53">
        <v>642</v>
      </c>
      <c r="H54" s="53">
        <v>0</v>
      </c>
      <c r="I54" s="53">
        <v>0</v>
      </c>
      <c r="J54" s="81"/>
      <c r="K54" s="88"/>
    </row>
    <row r="55" spans="1:11" x14ac:dyDescent="0.15">
      <c r="A55" s="85"/>
      <c r="B55" s="81"/>
      <c r="C55" s="81"/>
      <c r="D55" s="81"/>
      <c r="E55" s="51">
        <v>115</v>
      </c>
      <c r="F55" s="52">
        <f t="shared" si="15"/>
        <v>87</v>
      </c>
      <c r="G55" s="53">
        <v>87</v>
      </c>
      <c r="H55" s="53">
        <v>0</v>
      </c>
      <c r="I55" s="53">
        <v>0</v>
      </c>
      <c r="J55" s="81"/>
      <c r="K55" s="88"/>
    </row>
    <row r="56" spans="1:11" x14ac:dyDescent="0.15">
      <c r="A56" s="86"/>
      <c r="B56" s="82"/>
      <c r="C56" s="82"/>
      <c r="D56" s="82"/>
      <c r="E56" s="54" t="s">
        <v>7</v>
      </c>
      <c r="F56" s="53">
        <f>SUM(F53:F55)</f>
        <v>873</v>
      </c>
      <c r="G56" s="53">
        <f>SUM(G53:G55)</f>
        <v>873</v>
      </c>
      <c r="H56" s="53">
        <f>SUM(H53:H55)</f>
        <v>0</v>
      </c>
      <c r="I56" s="53">
        <f>SUM(I53:I55)</f>
        <v>0</v>
      </c>
      <c r="J56" s="82"/>
      <c r="K56" s="89"/>
    </row>
    <row r="57" spans="1:11" s="59" customFormat="1" ht="15" customHeight="1" x14ac:dyDescent="0.15">
      <c r="A57" s="73" t="s">
        <v>42</v>
      </c>
      <c r="B57" s="74"/>
      <c r="C57" s="74"/>
      <c r="D57" s="75"/>
      <c r="E57" s="61"/>
      <c r="F57" s="62">
        <f>SUM(F56)</f>
        <v>873</v>
      </c>
      <c r="G57" s="62">
        <f t="shared" ref="G57:I57" si="16">SUM(G56)</f>
        <v>873</v>
      </c>
      <c r="H57" s="62">
        <f t="shared" si="16"/>
        <v>0</v>
      </c>
      <c r="I57" s="62">
        <f t="shared" si="16"/>
        <v>0</v>
      </c>
      <c r="J57" s="62"/>
      <c r="K57" s="63"/>
    </row>
    <row r="58" spans="1:11" ht="15" customHeight="1" x14ac:dyDescent="0.15">
      <c r="A58" s="84" t="s">
        <v>91</v>
      </c>
      <c r="B58" s="81" t="s">
        <v>82</v>
      </c>
      <c r="C58" s="81" t="s">
        <v>83</v>
      </c>
      <c r="D58" s="83" t="s">
        <v>84</v>
      </c>
      <c r="E58" s="51">
        <v>75</v>
      </c>
      <c r="F58" s="52">
        <f>SUM(G58:I58)</f>
        <v>12</v>
      </c>
      <c r="G58" s="53">
        <v>12</v>
      </c>
      <c r="H58" s="53">
        <v>0</v>
      </c>
      <c r="I58" s="53">
        <v>0</v>
      </c>
      <c r="J58" s="83" t="s">
        <v>85</v>
      </c>
      <c r="K58" s="87"/>
    </row>
    <row r="59" spans="1:11" ht="15" customHeight="1" x14ac:dyDescent="0.15">
      <c r="A59" s="85"/>
      <c r="B59" s="81"/>
      <c r="C59" s="81"/>
      <c r="D59" s="81"/>
      <c r="E59" s="51">
        <v>84</v>
      </c>
      <c r="F59" s="52">
        <f t="shared" ref="F59:F60" si="17">SUM(G59:I59)</f>
        <v>357</v>
      </c>
      <c r="G59" s="53">
        <f>247+110</f>
        <v>357</v>
      </c>
      <c r="H59" s="53">
        <v>0</v>
      </c>
      <c r="I59" s="53">
        <v>0</v>
      </c>
      <c r="J59" s="81"/>
      <c r="K59" s="88"/>
    </row>
    <row r="60" spans="1:11" x14ac:dyDescent="0.15">
      <c r="A60" s="85"/>
      <c r="B60" s="81"/>
      <c r="C60" s="81"/>
      <c r="D60" s="81"/>
      <c r="E60" s="51">
        <v>122</v>
      </c>
      <c r="F60" s="52">
        <f t="shared" si="17"/>
        <v>56</v>
      </c>
      <c r="G60" s="53">
        <v>56</v>
      </c>
      <c r="H60" s="53">
        <v>0</v>
      </c>
      <c r="I60" s="53">
        <v>0</v>
      </c>
      <c r="J60" s="81"/>
      <c r="K60" s="88"/>
    </row>
    <row r="61" spans="1:11" x14ac:dyDescent="0.15">
      <c r="A61" s="86"/>
      <c r="B61" s="82"/>
      <c r="C61" s="82"/>
      <c r="D61" s="82"/>
      <c r="E61" s="54" t="s">
        <v>7</v>
      </c>
      <c r="F61" s="53">
        <f>SUM(F58:F60)</f>
        <v>425</v>
      </c>
      <c r="G61" s="53">
        <f>SUM(G58:G60)</f>
        <v>425</v>
      </c>
      <c r="H61" s="53">
        <f>SUM(H58:H60)</f>
        <v>0</v>
      </c>
      <c r="I61" s="53">
        <f>SUM(I58:I60)</f>
        <v>0</v>
      </c>
      <c r="J61" s="82"/>
      <c r="K61" s="89"/>
    </row>
    <row r="62" spans="1:11" s="59" customFormat="1" ht="15" customHeight="1" x14ac:dyDescent="0.15">
      <c r="A62" s="73" t="s">
        <v>42</v>
      </c>
      <c r="B62" s="74"/>
      <c r="C62" s="74"/>
      <c r="D62" s="75"/>
      <c r="E62" s="61"/>
      <c r="F62" s="62">
        <f>SUM(F61)</f>
        <v>425</v>
      </c>
      <c r="G62" s="62">
        <f t="shared" ref="G62:I62" si="18">SUM(G61)</f>
        <v>425</v>
      </c>
      <c r="H62" s="62">
        <f t="shared" si="18"/>
        <v>0</v>
      </c>
      <c r="I62" s="62">
        <f t="shared" si="18"/>
        <v>0</v>
      </c>
      <c r="J62" s="62"/>
      <c r="K62" s="63"/>
    </row>
  </sheetData>
  <mergeCells count="80">
    <mergeCell ref="A7:D7"/>
    <mergeCell ref="A36:D36"/>
    <mergeCell ref="B25:B28"/>
    <mergeCell ref="C25:C28"/>
    <mergeCell ref="J34:J35"/>
    <mergeCell ref="J30:J33"/>
    <mergeCell ref="B8:B12"/>
    <mergeCell ref="C8:C12"/>
    <mergeCell ref="D8:D12"/>
    <mergeCell ref="J8:J12"/>
    <mergeCell ref="A1:K1"/>
    <mergeCell ref="A3:K3"/>
    <mergeCell ref="A5:A6"/>
    <mergeCell ref="B5:B6"/>
    <mergeCell ref="C5:C6"/>
    <mergeCell ref="D5:D6"/>
    <mergeCell ref="E5:E6"/>
    <mergeCell ref="F5:I5"/>
    <mergeCell ref="J5:J6"/>
    <mergeCell ref="K5:K6"/>
    <mergeCell ref="K30:K33"/>
    <mergeCell ref="C34:C35"/>
    <mergeCell ref="D34:D35"/>
    <mergeCell ref="B13:B18"/>
    <mergeCell ref="C13:C18"/>
    <mergeCell ref="J13:J18"/>
    <mergeCell ref="K13:K18"/>
    <mergeCell ref="A19:D19"/>
    <mergeCell ref="B34:B35"/>
    <mergeCell ref="A30:A35"/>
    <mergeCell ref="A8:A18"/>
    <mergeCell ref="A20:A28"/>
    <mergeCell ref="D13:D18"/>
    <mergeCell ref="B30:B33"/>
    <mergeCell ref="C30:C33"/>
    <mergeCell ref="D30:D33"/>
    <mergeCell ref="K8:K12"/>
    <mergeCell ref="K37:K43"/>
    <mergeCell ref="K34:K35"/>
    <mergeCell ref="B20:B24"/>
    <mergeCell ref="C20:C24"/>
    <mergeCell ref="D20:D24"/>
    <mergeCell ref="J20:J24"/>
    <mergeCell ref="K20:K24"/>
    <mergeCell ref="D25:D28"/>
    <mergeCell ref="J25:J28"/>
    <mergeCell ref="K25:K28"/>
    <mergeCell ref="B37:B43"/>
    <mergeCell ref="C37:C43"/>
    <mergeCell ref="D37:D43"/>
    <mergeCell ref="J37:J43"/>
    <mergeCell ref="A29:D29"/>
    <mergeCell ref="J50:J51"/>
    <mergeCell ref="K50:K51"/>
    <mergeCell ref="B44:B48"/>
    <mergeCell ref="C44:C48"/>
    <mergeCell ref="D44:D48"/>
    <mergeCell ref="J44:J48"/>
    <mergeCell ref="K44:K48"/>
    <mergeCell ref="A49:D49"/>
    <mergeCell ref="A37:A48"/>
    <mergeCell ref="J58:J61"/>
    <mergeCell ref="K58:K61"/>
    <mergeCell ref="A57:D57"/>
    <mergeCell ref="B53:B56"/>
    <mergeCell ref="C53:C56"/>
    <mergeCell ref="D53:D56"/>
    <mergeCell ref="J53:J56"/>
    <mergeCell ref="K53:K56"/>
    <mergeCell ref="A58:A61"/>
    <mergeCell ref="A62:D62"/>
    <mergeCell ref="B58:B61"/>
    <mergeCell ref="C58:C61"/>
    <mergeCell ref="D58:D61"/>
    <mergeCell ref="A53:A56"/>
    <mergeCell ref="A52:D52"/>
    <mergeCell ref="A50:A51"/>
    <mergeCell ref="B50:B51"/>
    <mergeCell ref="C50:C51"/>
    <mergeCell ref="D50:D51"/>
  </mergeCells>
  <phoneticPr fontId="27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2020-04-06T04:31:42Z</cp:lastPrinted>
  <dcterms:created xsi:type="dcterms:W3CDTF">2008-12-24T01:43:05Z</dcterms:created>
  <dcterms:modified xsi:type="dcterms:W3CDTF">2023-02-06T02:18:40Z</dcterms:modified>
  <cp:version>0906.0200.01</cp:version>
</cp:coreProperties>
</file>