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1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세부내역!$A$4:$K$176</definedName>
    <definedName name="_xlnm.Print_Area" localSheetId="1">세부내역!$A$1:$K$188</definedName>
    <definedName name="_xlnm.Print_Area" localSheetId="0">'총괄표 '!$A$1:$F$29</definedName>
    <definedName name="_xlnm.Print_Titles" localSheetId="1">세부내역!$4:$5</definedName>
  </definedNames>
  <calcPr calcId="162913"/>
</workbook>
</file>

<file path=xl/calcChain.xml><?xml version="1.0" encoding="utf-8"?>
<calcChain xmlns="http://schemas.openxmlformats.org/spreadsheetml/2006/main">
  <c r="G20" i="2" l="1"/>
  <c r="H20" i="2"/>
  <c r="I20" i="2"/>
  <c r="F19" i="2"/>
  <c r="F14" i="2"/>
  <c r="F13" i="2"/>
  <c r="F12" i="2"/>
  <c r="F11" i="2"/>
  <c r="F18" i="2"/>
  <c r="I83" i="2" l="1"/>
  <c r="H83" i="2"/>
  <c r="G82" i="2"/>
  <c r="G83" i="2" s="1"/>
  <c r="I37" i="2"/>
  <c r="H37" i="2"/>
  <c r="G36" i="2"/>
  <c r="F36" i="2" s="1"/>
  <c r="G35" i="2"/>
  <c r="F35" i="2" s="1"/>
  <c r="G34" i="2"/>
  <c r="F34" i="2" s="1"/>
  <c r="G33" i="2"/>
  <c r="F32" i="2"/>
  <c r="I52" i="2"/>
  <c r="H52" i="2"/>
  <c r="G52" i="2"/>
  <c r="F51" i="2"/>
  <c r="F50" i="2"/>
  <c r="F49" i="2"/>
  <c r="F48" i="2"/>
  <c r="F47" i="2"/>
  <c r="F82" i="2" l="1"/>
  <c r="F83" i="2" s="1"/>
  <c r="G37" i="2"/>
  <c r="F33" i="2"/>
  <c r="F37" i="2" s="1"/>
  <c r="F52" i="2"/>
  <c r="G156" i="2" l="1"/>
  <c r="G155" i="2"/>
  <c r="G154" i="2"/>
  <c r="I178" i="2"/>
  <c r="I179" i="2" s="1"/>
  <c r="H178" i="2"/>
  <c r="H179" i="2" s="1"/>
  <c r="G177" i="2"/>
  <c r="G178" i="2" s="1"/>
  <c r="G179" i="2" s="1"/>
  <c r="F177" i="2" l="1"/>
  <c r="F178" i="2" s="1"/>
  <c r="F179" i="2" s="1"/>
  <c r="G181" i="2"/>
  <c r="G180" i="2"/>
  <c r="G185" i="2"/>
  <c r="G116" i="2" l="1"/>
  <c r="H116" i="2"/>
  <c r="I116" i="2"/>
  <c r="F115" i="2"/>
  <c r="F114" i="2"/>
  <c r="F141" i="2"/>
  <c r="F142" i="2"/>
  <c r="F116" i="2" l="1"/>
  <c r="G128" i="2"/>
  <c r="I87" i="2"/>
  <c r="H87" i="2"/>
  <c r="G87" i="2"/>
  <c r="F86" i="2"/>
  <c r="F85" i="2"/>
  <c r="F84" i="2"/>
  <c r="F87" i="2" l="1"/>
  <c r="I75" i="2" l="1"/>
  <c r="H75" i="2"/>
  <c r="G75" i="2"/>
  <c r="F74" i="2"/>
  <c r="F73" i="2"/>
  <c r="F72" i="2"/>
  <c r="F71" i="2"/>
  <c r="F70" i="2"/>
  <c r="F69" i="2"/>
  <c r="F68" i="2"/>
  <c r="F75" i="2" l="1"/>
  <c r="F121" i="2" l="1"/>
  <c r="F110" i="2"/>
  <c r="F109" i="2"/>
  <c r="H30" i="2" l="1"/>
  <c r="H28" i="2"/>
  <c r="H105" i="2" l="1"/>
  <c r="G105" i="2"/>
  <c r="F104" i="2"/>
  <c r="F103" i="2"/>
  <c r="F102" i="2"/>
  <c r="F101" i="2"/>
  <c r="F100" i="2"/>
  <c r="F99" i="2"/>
  <c r="I147" i="2" l="1"/>
  <c r="H147" i="2"/>
  <c r="G147" i="2"/>
  <c r="F146" i="2"/>
  <c r="F145" i="2"/>
  <c r="F147" i="2" l="1"/>
  <c r="F65" i="2"/>
  <c r="I187" i="2" l="1"/>
  <c r="H187" i="2"/>
  <c r="G187" i="2"/>
  <c r="F186" i="2"/>
  <c r="F185" i="2"/>
  <c r="F184" i="2"/>
  <c r="I183" i="2"/>
  <c r="H183" i="2"/>
  <c r="G183" i="2"/>
  <c r="F182" i="2"/>
  <c r="F181" i="2"/>
  <c r="F180" i="2"/>
  <c r="I175" i="2"/>
  <c r="I176" i="2" s="1"/>
  <c r="H175" i="2"/>
  <c r="H176" i="2" s="1"/>
  <c r="G175" i="2"/>
  <c r="G176" i="2" s="1"/>
  <c r="F174" i="2"/>
  <c r="F173" i="2"/>
  <c r="F172" i="2"/>
  <c r="F171" i="2"/>
  <c r="F170" i="2"/>
  <c r="F169" i="2"/>
  <c r="I167" i="2"/>
  <c r="I168" i="2" s="1"/>
  <c r="H167" i="2"/>
  <c r="H168" i="2" s="1"/>
  <c r="G167" i="2"/>
  <c r="G168" i="2" s="1"/>
  <c r="F166" i="2"/>
  <c r="F165" i="2"/>
  <c r="I163" i="2"/>
  <c r="H163" i="2"/>
  <c r="G163" i="2"/>
  <c r="F162" i="2"/>
  <c r="F161" i="2"/>
  <c r="F160" i="2"/>
  <c r="I157" i="2"/>
  <c r="H157" i="2"/>
  <c r="G157" i="2"/>
  <c r="G164" i="2" s="1"/>
  <c r="F156" i="2"/>
  <c r="F155" i="2"/>
  <c r="F154" i="2"/>
  <c r="I159" i="2"/>
  <c r="H159" i="2"/>
  <c r="G159" i="2"/>
  <c r="F158" i="2"/>
  <c r="I152" i="2"/>
  <c r="I153" i="2" s="1"/>
  <c r="H152" i="2"/>
  <c r="H153" i="2" s="1"/>
  <c r="G152" i="2"/>
  <c r="G153" i="2" s="1"/>
  <c r="F151" i="2"/>
  <c r="F150" i="2"/>
  <c r="F149" i="2"/>
  <c r="F148" i="2"/>
  <c r="I143" i="2"/>
  <c r="H143" i="2"/>
  <c r="G143" i="2"/>
  <c r="F140" i="2"/>
  <c r="I139" i="2"/>
  <c r="I144" i="2" s="1"/>
  <c r="H139" i="2"/>
  <c r="H144" i="2" s="1"/>
  <c r="G139" i="2"/>
  <c r="G144" i="2" s="1"/>
  <c r="F138" i="2"/>
  <c r="F137" i="2"/>
  <c r="F136" i="2"/>
  <c r="F135" i="2"/>
  <c r="F134" i="2"/>
  <c r="I132" i="2"/>
  <c r="I133" i="2" s="1"/>
  <c r="H132" i="2"/>
  <c r="H133" i="2" s="1"/>
  <c r="G132" i="2"/>
  <c r="G133" i="2" s="1"/>
  <c r="F131" i="2"/>
  <c r="F130" i="2"/>
  <c r="F129" i="2"/>
  <c r="F128" i="2"/>
  <c r="I112" i="2"/>
  <c r="H112" i="2"/>
  <c r="G112" i="2"/>
  <c r="F111" i="2"/>
  <c r="F108" i="2"/>
  <c r="F107" i="2"/>
  <c r="F106" i="2"/>
  <c r="I105" i="2"/>
  <c r="F98" i="2"/>
  <c r="F97" i="2"/>
  <c r="F96" i="2"/>
  <c r="F95" i="2"/>
  <c r="F94" i="2"/>
  <c r="F93" i="2"/>
  <c r="I40" i="2"/>
  <c r="H40" i="2"/>
  <c r="G40" i="2"/>
  <c r="F39" i="2"/>
  <c r="I22" i="2"/>
  <c r="H22" i="2"/>
  <c r="G22" i="2"/>
  <c r="F21" i="2"/>
  <c r="I26" i="2"/>
  <c r="H26" i="2"/>
  <c r="G26" i="2"/>
  <c r="F25" i="2"/>
  <c r="F24" i="2"/>
  <c r="F23" i="2"/>
  <c r="H164" i="2" l="1"/>
  <c r="I164" i="2"/>
  <c r="G188" i="2"/>
  <c r="H188" i="2"/>
  <c r="I188" i="2"/>
  <c r="F187" i="2"/>
  <c r="F105" i="2"/>
  <c r="F167" i="2"/>
  <c r="F168" i="2" s="1"/>
  <c r="F183" i="2"/>
  <c r="F159" i="2"/>
  <c r="F157" i="2"/>
  <c r="F143" i="2"/>
  <c r="F163" i="2"/>
  <c r="F175" i="2"/>
  <c r="F176" i="2" s="1"/>
  <c r="F152" i="2"/>
  <c r="F153" i="2" s="1"/>
  <c r="F139" i="2"/>
  <c r="F132" i="2"/>
  <c r="F133" i="2" s="1"/>
  <c r="F112" i="2"/>
  <c r="F40" i="2"/>
  <c r="F26" i="2"/>
  <c r="F22" i="2"/>
  <c r="C13" i="1"/>
  <c r="D13" i="1"/>
  <c r="E13" i="1"/>
  <c r="F13" i="1"/>
  <c r="C8" i="1"/>
  <c r="D8" i="1"/>
  <c r="E8" i="1"/>
  <c r="F8" i="1"/>
  <c r="F164" i="2" l="1"/>
  <c r="F144" i="2"/>
  <c r="F188" i="2"/>
  <c r="I126" i="2"/>
  <c r="G31" i="2"/>
  <c r="G38" i="2" s="1"/>
  <c r="H31" i="2"/>
  <c r="H38" i="2" s="1"/>
  <c r="I31" i="2"/>
  <c r="I38" i="2" s="1"/>
  <c r="G56" i="2"/>
  <c r="H56" i="2"/>
  <c r="I56" i="2"/>
  <c r="I67" i="2"/>
  <c r="F124" i="2" l="1"/>
  <c r="F55" i="2"/>
  <c r="F54" i="2"/>
  <c r="F53" i="2"/>
  <c r="I123" i="2"/>
  <c r="H123" i="2"/>
  <c r="G123" i="2"/>
  <c r="F122" i="2"/>
  <c r="F120" i="2"/>
  <c r="F119" i="2"/>
  <c r="I118" i="2"/>
  <c r="H118" i="2"/>
  <c r="G118" i="2"/>
  <c r="F117" i="2"/>
  <c r="F118" i="2" s="1"/>
  <c r="F17" i="2"/>
  <c r="F16" i="2"/>
  <c r="F15" i="2"/>
  <c r="F10" i="2"/>
  <c r="F9" i="2"/>
  <c r="F8" i="2"/>
  <c r="F7" i="2"/>
  <c r="F30" i="2"/>
  <c r="F29" i="2"/>
  <c r="F28" i="2"/>
  <c r="F27" i="2"/>
  <c r="I92" i="2"/>
  <c r="I113" i="2" s="1"/>
  <c r="F91" i="2"/>
  <c r="F90" i="2"/>
  <c r="I45" i="2"/>
  <c r="I46" i="2" s="1"/>
  <c r="H45" i="2"/>
  <c r="H46" i="2" s="1"/>
  <c r="F44" i="2"/>
  <c r="F43" i="2"/>
  <c r="F42" i="2"/>
  <c r="F41" i="2"/>
  <c r="I59" i="2"/>
  <c r="H59" i="2"/>
  <c r="G59" i="2"/>
  <c r="F58" i="2"/>
  <c r="F57" i="2"/>
  <c r="I77" i="2"/>
  <c r="H77" i="2"/>
  <c r="G77" i="2"/>
  <c r="F76" i="2"/>
  <c r="I81" i="2"/>
  <c r="H81" i="2"/>
  <c r="G81" i="2"/>
  <c r="F80" i="2"/>
  <c r="F79" i="2"/>
  <c r="F78" i="2"/>
  <c r="F62" i="2"/>
  <c r="F61" i="2"/>
  <c r="F60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I127" i="2" l="1"/>
  <c r="I88" i="2"/>
  <c r="I6" i="2" s="1"/>
  <c r="F20" i="2"/>
  <c r="B13" i="1"/>
  <c r="D6" i="1"/>
  <c r="C6" i="1"/>
  <c r="B8" i="1"/>
  <c r="F64" i="2"/>
  <c r="F89" i="2"/>
  <c r="G126" i="2"/>
  <c r="G127" i="2" s="1"/>
  <c r="H67" i="2"/>
  <c r="H88" i="2" s="1"/>
  <c r="H6" i="2" s="1"/>
  <c r="H126" i="2"/>
  <c r="H127" i="2" s="1"/>
  <c r="F63" i="2"/>
  <c r="G67" i="2"/>
  <c r="G88" i="2" s="1"/>
  <c r="F59" i="2"/>
  <c r="G45" i="2"/>
  <c r="G46" i="2" s="1"/>
  <c r="G92" i="2"/>
  <c r="G113" i="2" s="1"/>
  <c r="F125" i="2"/>
  <c r="H92" i="2"/>
  <c r="H113" i="2" s="1"/>
  <c r="F66" i="2"/>
  <c r="F123" i="2"/>
  <c r="F81" i="2"/>
  <c r="F45" i="2"/>
  <c r="F46" i="2" s="1"/>
  <c r="F31" i="2"/>
  <c r="F56" i="2"/>
  <c r="F77" i="2"/>
  <c r="G6" i="2" l="1"/>
  <c r="F38" i="2"/>
  <c r="B6" i="1"/>
  <c r="F67" i="2"/>
  <c r="F88" i="2" s="1"/>
  <c r="F92" i="2"/>
  <c r="F113" i="2" s="1"/>
  <c r="F126" i="2"/>
  <c r="F127" i="2" s="1"/>
  <c r="F6" i="2" l="1"/>
</calcChain>
</file>

<file path=xl/sharedStrings.xml><?xml version="1.0" encoding="utf-8"?>
<sst xmlns="http://schemas.openxmlformats.org/spreadsheetml/2006/main" count="255" uniqueCount="168">
  <si>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</si>
  <si>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</si>
  <si>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</si>
  <si>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</si>
  <si>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</si>
  <si>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</si>
  <si>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</si>
  <si>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</si>
  <si>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</si>
  <si>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</si>
  <si>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</si>
  <si>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</si>
  <si>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</si>
  <si>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</si>
  <si>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</si>
  <si>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</si>
  <si>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</si>
  <si>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</si>
  <si>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</si>
  <si>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</si>
  <si>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</si>
  <si>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</si>
  <si>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</si>
  <si>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</si>
  <si>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</si>
  <si>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</si>
  <si>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</si>
  <si>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</si>
  <si>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</si>
  <si>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</si>
  <si>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</si>
  <si>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</si>
  <si>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</si>
  <si>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</si>
  <si>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</si>
  <si>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</si>
  <si>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</si>
  <si>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</si>
  <si>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</si>
  <si>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</si>
  <si>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</si>
  <si>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</si>
  <si>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7" type="noConversion"/>
  </si>
  <si>
    <t>충남</t>
    <phoneticPr fontId="27" type="noConversion"/>
  </si>
  <si>
    <t>전남</t>
    <phoneticPr fontId="27" type="noConversion"/>
  </si>
  <si>
    <t>12월 분양계획 세부내역</t>
    <phoneticPr fontId="27" type="noConversion"/>
  </si>
  <si>
    <t>12월 분양계획(총괄표)</t>
    <phoneticPr fontId="27" type="noConversion"/>
  </si>
  <si>
    <t>DLE&amp;C㈜</t>
    <phoneticPr fontId="27" type="noConversion"/>
  </si>
  <si>
    <t>단순
도급</t>
    <phoneticPr fontId="27" type="noConversion"/>
  </si>
  <si>
    <t>02-369-4910</t>
    <phoneticPr fontId="27" type="noConversion"/>
  </si>
  <si>
    <t>원주시 판부면 서곡리 산48
[e편한세상 원주 프리모원]</t>
    <phoneticPr fontId="27" type="noConversion"/>
  </si>
  <si>
    <t>강서구 강동동 에코델타시티 19BL
[e편한세상 에코델타 센터포인트]</t>
    <phoneticPr fontId="27" type="noConversion"/>
  </si>
  <si>
    <t>안양시 만안구 안양동 618
[안양 어반포레 자연&amp;e편한세상]</t>
    <phoneticPr fontId="27" type="noConversion"/>
  </si>
  <si>
    <t>HDC현대산업개발㈜</t>
    <phoneticPr fontId="27" type="noConversion"/>
  </si>
  <si>
    <t>자체
분양</t>
    <phoneticPr fontId="27" type="noConversion"/>
  </si>
  <si>
    <t>의정부시 의정부동 253-19
[의정부 아이파크]</t>
    <phoneticPr fontId="27" type="noConversion"/>
  </si>
  <si>
    <t>02-2008-9114</t>
    <phoneticPr fontId="27" type="noConversion"/>
  </si>
  <si>
    <t>경남기업㈜</t>
    <phoneticPr fontId="27" type="noConversion"/>
  </si>
  <si>
    <t>용인시 처인구 양지면 남곡리 147-15
[용인 남곡 경남아너스빌 디센트]</t>
    <phoneticPr fontId="27" type="noConversion"/>
  </si>
  <si>
    <t>02-2210-0273</t>
    <phoneticPr fontId="27" type="noConversion"/>
  </si>
  <si>
    <t>강원</t>
    <phoneticPr fontId="27" type="noConversion"/>
  </si>
  <si>
    <t>경남기업㈜</t>
    <phoneticPr fontId="27" type="noConversion"/>
  </si>
  <si>
    <t>조합</t>
    <phoneticPr fontId="27" type="noConversion"/>
  </si>
  <si>
    <t>강릉시 교동 61-2
[강릉역 경남아너스빌 더 센트로]</t>
    <phoneticPr fontId="27" type="noConversion"/>
  </si>
  <si>
    <t>02-2210-0276</t>
    <phoneticPr fontId="27" type="noConversion"/>
  </si>
  <si>
    <t>동부건설㈜</t>
    <phoneticPr fontId="27" type="noConversion"/>
  </si>
  <si>
    <t>수성구 파동 328-1
[수성 센트레빌 어반포레]</t>
    <phoneticPr fontId="27" type="noConversion"/>
  </si>
  <si>
    <t>02-779-6114</t>
    <phoneticPr fontId="27" type="noConversion"/>
  </si>
  <si>
    <t>재건축</t>
    <phoneticPr fontId="27" type="noConversion"/>
  </si>
  <si>
    <t>은평구 역촌동 189-1
[센트레빌 파크 프레스티지]</t>
    <phoneticPr fontId="27" type="noConversion"/>
  </si>
  <si>
    <t>조합</t>
    <phoneticPr fontId="27" type="noConversion"/>
  </si>
  <si>
    <t>영등포구 영등포동2가 439
[미정]</t>
    <phoneticPr fontId="27" type="noConversion"/>
  </si>
  <si>
    <t>삼성물산㈜</t>
    <phoneticPr fontId="27" type="noConversion"/>
  </si>
  <si>
    <t>재개발</t>
    <phoneticPr fontId="27" type="noConversion"/>
  </si>
  <si>
    <t>동래구 온천동 100-3
[래미안 포레스티지]</t>
    <phoneticPr fontId="27" type="noConversion"/>
  </si>
  <si>
    <t>1588-3588</t>
    <phoneticPr fontId="27" type="noConversion"/>
  </si>
  <si>
    <t>우방산업㈜</t>
    <phoneticPr fontId="27" type="noConversion"/>
  </si>
  <si>
    <t>자체
분양</t>
    <phoneticPr fontId="27" type="noConversion"/>
  </si>
  <si>
    <t>안성시 공도읍 양기리 302-2
[미정]</t>
    <phoneticPr fontId="27" type="noConversion"/>
  </si>
  <si>
    <t>02-2621-3851</t>
    <phoneticPr fontId="27" type="noConversion"/>
  </si>
  <si>
    <t>㈜포스코건설</t>
    <phoneticPr fontId="27" type="noConversion"/>
  </si>
  <si>
    <t>재건축</t>
    <phoneticPr fontId="27" type="noConversion"/>
  </si>
  <si>
    <t>서구 용문동 225-9
[미정]</t>
    <phoneticPr fontId="27" type="noConversion"/>
  </si>
  <si>
    <t>032-748-2114</t>
    <phoneticPr fontId="27" type="noConversion"/>
  </si>
  <si>
    <t>재개발</t>
    <phoneticPr fontId="27" type="noConversion"/>
  </si>
  <si>
    <t>부산진구 양정동 73-7
[미정]</t>
    <phoneticPr fontId="27" type="noConversion"/>
  </si>
  <si>
    <t>032-748-21114</t>
    <phoneticPr fontId="27" type="noConversion"/>
  </si>
  <si>
    <t>㈜한국토지신탁</t>
    <phoneticPr fontId="27" type="noConversion"/>
  </si>
  <si>
    <t>자체
분양</t>
    <phoneticPr fontId="27" type="noConversion"/>
  </si>
  <si>
    <t>익산 마동산 40
[미정]</t>
    <phoneticPr fontId="27" type="noConversion"/>
  </si>
  <si>
    <t>02-3451-1059</t>
    <phoneticPr fontId="27" type="noConversion"/>
  </si>
  <si>
    <t>한신공영㈜</t>
    <phoneticPr fontId="27" type="noConversion"/>
  </si>
  <si>
    <t>단순
도급</t>
    <phoneticPr fontId="27" type="noConversion"/>
  </si>
  <si>
    <t>북구 노곡동 산 106-3
[대구 노곡 한신더휴]</t>
    <phoneticPr fontId="27" type="noConversion"/>
  </si>
  <si>
    <t>02-3393-3277</t>
    <phoneticPr fontId="27" type="noConversion"/>
  </si>
  <si>
    <t>현대건설㈜</t>
    <phoneticPr fontId="27" type="noConversion"/>
  </si>
  <si>
    <t>용인시 처인구 모현읍 왕산리 산25
[힐스테이트 몬테로이]</t>
    <phoneticPr fontId="27" type="noConversion"/>
  </si>
  <si>
    <t>031-717-3731</t>
    <phoneticPr fontId="27" type="noConversion"/>
  </si>
  <si>
    <t>현대건설㈜</t>
    <phoneticPr fontId="27" type="noConversion"/>
  </si>
  <si>
    <t>재건축</t>
    <phoneticPr fontId="27" type="noConversion"/>
  </si>
  <si>
    <t>1577-7755</t>
    <phoneticPr fontId="27" type="noConversion"/>
  </si>
  <si>
    <t>평택시 서정동 780
[힐스테이트 평택 더퍼스트]</t>
    <phoneticPr fontId="27" type="noConversion"/>
  </si>
  <si>
    <t>현대건설㈜</t>
    <phoneticPr fontId="27" type="noConversion"/>
  </si>
  <si>
    <t>광산구 월계동 870-1
[미정]</t>
    <phoneticPr fontId="27" type="noConversion"/>
  </si>
  <si>
    <t>1577-7755</t>
    <phoneticPr fontId="27" type="noConversion"/>
  </si>
  <si>
    <t>현대건설㈜</t>
    <phoneticPr fontId="27" type="noConversion"/>
  </si>
  <si>
    <t>연수구 송도동 397-2
[힐스테이트 레이크 송도 4차]</t>
    <phoneticPr fontId="27" type="noConversion"/>
  </si>
  <si>
    <t>효성중공업㈜</t>
    <phoneticPr fontId="27" type="noConversion"/>
  </si>
  <si>
    <t>재개발</t>
    <phoneticPr fontId="27" type="noConversion"/>
  </si>
  <si>
    <t>중구 선화동 339-55</t>
    <phoneticPr fontId="27" type="noConversion"/>
  </si>
  <si>
    <t>02-707-5941</t>
    <phoneticPr fontId="27" type="noConversion"/>
  </si>
  <si>
    <t>단순
도급</t>
    <phoneticPr fontId="27" type="noConversion"/>
  </si>
  <si>
    <t>단순
도급</t>
    <phoneticPr fontId="27" type="noConversion"/>
  </si>
  <si>
    <t>달서구 감삼동 505-1
[해링턴 플레이스 감삼3]</t>
    <phoneticPr fontId="27" type="noConversion"/>
  </si>
  <si>
    <t>㈜대우건설</t>
    <phoneticPr fontId="27" type="noConversion"/>
  </si>
  <si>
    <t>단순
도급</t>
    <phoneticPr fontId="27" type="noConversion"/>
  </si>
  <si>
    <t>김천시 부곡동 482-1
[김천 푸르지오 더퍼스트]</t>
    <phoneticPr fontId="27" type="noConversion"/>
  </si>
  <si>
    <t>1670-1000</t>
    <phoneticPr fontId="27" type="noConversion"/>
  </si>
  <si>
    <t>경산시 중산동 686
[펜타힐즈 푸르지오 2차]</t>
    <phoneticPr fontId="27" type="noConversion"/>
  </si>
  <si>
    <t>㈜대우건설</t>
    <phoneticPr fontId="27" type="noConversion"/>
  </si>
  <si>
    <t>무안군 남악오룡지구 39,40블럭
[오룡푸르지오파르세나]</t>
    <phoneticPr fontId="27" type="noConversion"/>
  </si>
  <si>
    <t>1670-1000</t>
    <phoneticPr fontId="27" type="noConversion"/>
  </si>
  <si>
    <t>1670-1000</t>
    <phoneticPr fontId="27" type="noConversion"/>
  </si>
  <si>
    <t>음성군 대소면 성본리 34-2
[음성 푸르지오 더퍼스트]</t>
    <phoneticPr fontId="27" type="noConversion"/>
  </si>
  <si>
    <t>경기</t>
    <phoneticPr fontId="27" type="noConversion"/>
  </si>
  <si>
    <t xml:space="preserve">현대엔지니어링㈜ </t>
    <phoneticPr fontId="27" type="noConversion"/>
  </si>
  <si>
    <t>광명시 광명동 12-2
[베르몬트로 광명]</t>
    <phoneticPr fontId="27" type="noConversion"/>
  </si>
  <si>
    <t>1670-1000</t>
    <phoneticPr fontId="27" type="noConversion"/>
  </si>
  <si>
    <t>단순
도급</t>
    <phoneticPr fontId="27" type="noConversion"/>
  </si>
  <si>
    <t>중구 을지로4가 310-2
[세운 푸르지오 더보타닉]</t>
    <phoneticPr fontId="27" type="noConversion"/>
  </si>
  <si>
    <t>㈜대우건설</t>
    <phoneticPr fontId="27" type="noConversion"/>
  </si>
  <si>
    <t>단순
도급</t>
    <phoneticPr fontId="27" type="noConversion"/>
  </si>
  <si>
    <t>평택시 동삭동 181-4
[지제역 푸르지오 엘리아츠]</t>
    <phoneticPr fontId="27" type="noConversion"/>
  </si>
  <si>
    <t>㈜대원</t>
    <phoneticPr fontId="27" type="noConversion"/>
  </si>
  <si>
    <t>강북구 수유동 179-5
[강북 수유 칸타빌]</t>
    <phoneticPr fontId="27" type="noConversion"/>
  </si>
  <si>
    <t>단순
도급</t>
    <phoneticPr fontId="27" type="noConversion"/>
  </si>
  <si>
    <t>02-999-9370</t>
    <phoneticPr fontId="27" type="noConversion"/>
  </si>
  <si>
    <t>동문건설㈜</t>
    <phoneticPr fontId="27" type="noConversion"/>
  </si>
  <si>
    <t>단순
도급</t>
    <phoneticPr fontId="27" type="noConversion"/>
  </si>
  <si>
    <t>음성군 성본산업단지 내 B5블럭
[미정]</t>
    <phoneticPr fontId="27" type="noConversion"/>
  </si>
  <si>
    <t>02-2239-1000</t>
    <phoneticPr fontId="27" type="noConversion"/>
  </si>
  <si>
    <t>롯데건설㈜</t>
    <phoneticPr fontId="27" type="noConversion"/>
  </si>
  <si>
    <t>도봉구 방학동 717
[도보 롯데캐슬 골든파크]</t>
    <phoneticPr fontId="27" type="noConversion"/>
  </si>
  <si>
    <t>02-3480-9067</t>
    <phoneticPr fontId="27" type="noConversion"/>
  </si>
  <si>
    <t>달서구 본동 743
[달서 롯데캐슬 센트럴스카이]</t>
    <phoneticPr fontId="27" type="noConversion"/>
  </si>
  <si>
    <t>02-3480-4464</t>
    <phoneticPr fontId="27" type="noConversion"/>
  </si>
  <si>
    <t>㈜한화건설</t>
    <phoneticPr fontId="27" type="noConversion"/>
  </si>
  <si>
    <t>단순
도급</t>
    <phoneticPr fontId="27" type="noConversion"/>
  </si>
  <si>
    <t>청주시 서원구 모충동 산 62-10
[포레나 청주매봉]</t>
    <phoneticPr fontId="27" type="noConversion"/>
  </si>
  <si>
    <t>1566-0233</t>
    <phoneticPr fontId="27" type="noConversion"/>
  </si>
  <si>
    <t>천안시 서북구 성성동 440-11
[포레나 천안노태]</t>
    <phoneticPr fontId="27" type="noConversion"/>
  </si>
  <si>
    <t>1666-9123</t>
    <phoneticPr fontId="27" type="noConversion"/>
  </si>
  <si>
    <t>안성시 공도읍 승두리 582-6
[미정]</t>
    <phoneticPr fontId="27" type="noConversion"/>
  </si>
  <si>
    <t>경북</t>
    <phoneticPr fontId="27" type="noConversion"/>
  </si>
  <si>
    <t>광주</t>
    <phoneticPr fontId="27" type="noConversion"/>
  </si>
  <si>
    <t>대구</t>
    <phoneticPr fontId="27" type="noConversion"/>
  </si>
  <si>
    <t>대전</t>
    <phoneticPr fontId="27" type="noConversion"/>
  </si>
  <si>
    <t>부산</t>
    <phoneticPr fontId="27" type="noConversion"/>
  </si>
  <si>
    <t>서울</t>
    <phoneticPr fontId="27" type="noConversion"/>
  </si>
  <si>
    <t>인천</t>
    <phoneticPr fontId="27" type="noConversion"/>
  </si>
  <si>
    <t>전북</t>
    <phoneticPr fontId="27" type="noConversion"/>
  </si>
  <si>
    <t>충북</t>
    <phoneticPr fontId="27" type="noConversion"/>
  </si>
  <si>
    <t>서구 당하동 인천검단택지개발지구 AA6
[e편한세상 검단 어반센트로]</t>
    <phoneticPr fontId="27" type="noConversion"/>
  </si>
  <si>
    <t>대전</t>
    <phoneticPr fontId="27" type="noConversion"/>
  </si>
  <si>
    <t>공동사업
롯데 현엔 대우</t>
    <phoneticPr fontId="27" type="noConversion"/>
  </si>
  <si>
    <t>공동사업
효성 진흥</t>
    <phoneticPr fontId="27" type="noConversion"/>
  </si>
  <si>
    <t>공동사업
총 948호</t>
    <phoneticPr fontId="27" type="noConversion"/>
  </si>
  <si>
    <t>공동사업
총 997호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</si>
</sst>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5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6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6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6" fillId="0" borderId="0"/>
  </cellStyleXfs>
  <cellXfs count="135">
    <xf numFmtId="0" fontId="0" fillId="0" borderId="0" xfId="0" applyNumberFormat="1">
      <alignment vertical="center"/>
    </xf>
    <xf numFmtId="0" fontId="26" fillId="0" borderId="0" xfId="43" applyNumberFormat="1"/>
    <xf numFmtId="0" fontId="26" fillId="0" borderId="0" xfId="43" applyNumberFormat="1" applyAlignment="1">
      <alignment vertical="center"/>
    </xf>
    <xf numFmtId="177" fontId="26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6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179" fontId="29" fillId="0" borderId="23" xfId="43" applyNumberFormat="1" applyFont="1" applyFill="1" applyBorder="1" applyAlignment="1">
      <alignment horizontal="center" vertical="center" wrapText="1"/>
    </xf>
    <xf numFmtId="41" fontId="29" fillId="0" borderId="26" xfId="43" applyNumberFormat="1" applyFont="1" applyFill="1" applyBorder="1" applyAlignment="1">
      <alignment horizontal="center" vertical="center"/>
    </xf>
    <xf numFmtId="41" fontId="29" fillId="0" borderId="27" xfId="43" applyNumberFormat="1" applyFont="1" applyFill="1" applyBorder="1" applyAlignment="1">
      <alignment horizontal="center" vertical="center"/>
    </xf>
    <xf numFmtId="0" fontId="31" fillId="0" borderId="0" xfId="43" applyFont="1" applyAlignment="1"/>
    <xf numFmtId="180" fontId="29" fillId="0" borderId="27" xfId="43" applyNumberFormat="1" applyFont="1" applyFill="1" applyBorder="1" applyAlignment="1">
      <alignment horizontal="center" vertical="center" wrapText="1"/>
    </xf>
    <xf numFmtId="176" fontId="29" fillId="26" borderId="27" xfId="43" applyNumberFormat="1" applyFont="1" applyFill="1" applyBorder="1" applyAlignment="1">
      <alignment horizontal="center" vertical="center"/>
    </xf>
    <xf numFmtId="41" fontId="28" fillId="26" borderId="26" xfId="43" applyNumberFormat="1" applyFont="1" applyFill="1" applyBorder="1" applyAlignment="1">
      <alignment horizontal="center" vertical="center"/>
    </xf>
    <xf numFmtId="0" fontId="28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2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2" fillId="0" borderId="13" xfId="43" applyNumberFormat="1" applyFont="1" applyBorder="1" applyAlignment="1"/>
    <xf numFmtId="179" fontId="33" fillId="0" borderId="18" xfId="43" applyNumberFormat="1" applyFont="1" applyFill="1" applyBorder="1" applyAlignment="1">
      <alignment horizontal="center" vertical="center" wrapText="1"/>
    </xf>
    <xf numFmtId="41" fontId="33" fillId="0" borderId="11" xfId="43" applyNumberFormat="1" applyFont="1" applyFill="1" applyBorder="1" applyAlignment="1">
      <alignment horizontal="center" vertical="center"/>
    </xf>
    <xf numFmtId="41" fontId="33" fillId="0" borderId="12" xfId="43" applyNumberFormat="1" applyFont="1" applyFill="1" applyBorder="1" applyAlignment="1">
      <alignment horizontal="center" vertical="center"/>
    </xf>
    <xf numFmtId="180" fontId="33" fillId="0" borderId="12" xfId="43" applyNumberFormat="1" applyFont="1" applyFill="1" applyBorder="1" applyAlignment="1">
      <alignment horizontal="center" vertical="center" wrapText="1"/>
    </xf>
    <xf numFmtId="179" fontId="29" fillId="0" borderId="18" xfId="43" applyNumberFormat="1" applyFont="1" applyFill="1" applyBorder="1" applyAlignment="1">
      <alignment horizontal="center" vertical="center" wrapText="1"/>
    </xf>
    <xf numFmtId="41" fontId="29" fillId="0" borderId="11" xfId="43" applyNumberFormat="1" applyFont="1" applyFill="1" applyBorder="1" applyAlignment="1">
      <alignment horizontal="center" vertical="center"/>
    </xf>
    <xf numFmtId="41" fontId="29" fillId="0" borderId="12" xfId="43" applyNumberFormat="1" applyFont="1" applyFill="1" applyBorder="1" applyAlignment="1">
      <alignment horizontal="center" vertical="center"/>
    </xf>
    <xf numFmtId="180" fontId="29" fillId="0" borderId="12" xfId="43" applyNumberFormat="1" applyFont="1" applyFill="1" applyBorder="1" applyAlignment="1">
      <alignment horizontal="center" vertical="center" wrapText="1"/>
    </xf>
    <xf numFmtId="0" fontId="22" fillId="0" borderId="24" xfId="43" applyNumberFormat="1" applyFont="1" applyFill="1" applyBorder="1" applyAlignment="1">
      <alignment vertical="top"/>
    </xf>
    <xf numFmtId="0" fontId="22" fillId="0" borderId="25" xfId="43" applyNumberFormat="1" applyFont="1" applyFill="1" applyBorder="1" applyAlignment="1">
      <alignment vertical="top"/>
    </xf>
    <xf numFmtId="0" fontId="22" fillId="0" borderId="26" xfId="43" applyNumberFormat="1" applyFont="1" applyFill="1" applyBorder="1" applyAlignment="1">
      <alignment vertical="top"/>
    </xf>
    <xf numFmtId="0" fontId="23" fillId="0" borderId="0" xfId="43" applyNumberFormat="1" applyFont="1" applyAlignment="1">
      <alignment horizontal="center" vertical="center"/>
    </xf>
    <xf numFmtId="0" fontId="20" fillId="0" borderId="19" xfId="43" applyNumberFormat="1" applyFont="1" applyFill="1" applyBorder="1" applyAlignment="1">
      <alignment horizontal="center" vertical="center" wrapText="1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29" fillId="0" borderId="19" xfId="43" applyNumberFormat="1" applyFont="1" applyFill="1" applyBorder="1" applyAlignment="1">
      <alignment horizontal="center" vertical="center" wrapText="1"/>
    </xf>
    <xf numFmtId="0" fontId="29" fillId="0" borderId="20" xfId="43" applyNumberFormat="1" applyFont="1" applyFill="1" applyBorder="1" applyAlignment="1">
      <alignment horizontal="center" vertical="center" wrapText="1"/>
    </xf>
    <xf numFmtId="0" fontId="29" fillId="0" borderId="11" xfId="43" applyNumberFormat="1" applyFont="1" applyFill="1" applyBorder="1" applyAlignment="1">
      <alignment horizontal="center" vertical="center" wrapText="1"/>
    </xf>
    <xf numFmtId="0" fontId="30" fillId="0" borderId="19" xfId="43" applyNumberFormat="1" applyFont="1" applyFill="1" applyBorder="1" applyAlignment="1">
      <alignment horizontal="center" vertical="center" wrapText="1" shrinkToFit="1"/>
    </xf>
    <xf numFmtId="0" fontId="30" fillId="0" borderId="20" xfId="43" applyNumberFormat="1" applyFont="1" applyFill="1" applyBorder="1" applyAlignment="1">
      <alignment horizontal="center" vertical="center" wrapText="1" shrinkToFit="1"/>
    </xf>
    <xf numFmtId="0" fontId="30" fillId="0" borderId="11" xfId="43" applyNumberFormat="1" applyFont="1" applyFill="1" applyBorder="1" applyAlignment="1">
      <alignment horizontal="center" vertical="center" wrapText="1" shrinkToFit="1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33" fillId="0" borderId="20" xfId="43" applyNumberFormat="1" applyFont="1" applyFill="1" applyBorder="1" applyAlignment="1">
      <alignment horizontal="center" vertical="center" wrapText="1"/>
    </xf>
    <xf numFmtId="0" fontId="33" fillId="0" borderId="11" xfId="43" applyNumberFormat="1" applyFont="1" applyFill="1" applyBorder="1" applyAlignment="1">
      <alignment horizontal="center" vertical="center" wrapText="1"/>
    </xf>
    <xf numFmtId="0" fontId="33" fillId="0" borderId="19" xfId="43" applyNumberFormat="1" applyFont="1" applyFill="1" applyBorder="1" applyAlignment="1">
      <alignment horizontal="center" vertical="center" wrapText="1"/>
    </xf>
    <xf numFmtId="0" fontId="34" fillId="0" borderId="19" xfId="43" applyNumberFormat="1" applyFont="1" applyFill="1" applyBorder="1" applyAlignment="1">
      <alignment horizontal="center" vertical="center" wrapText="1" shrinkToFit="1"/>
    </xf>
    <xf numFmtId="0" fontId="34" fillId="0" borderId="20" xfId="43" applyNumberFormat="1" applyFont="1" applyFill="1" applyBorder="1" applyAlignment="1">
      <alignment horizontal="center" vertical="center" wrapText="1" shrinkToFit="1"/>
    </xf>
    <xf numFmtId="0" fontId="34" fillId="0" borderId="11" xfId="43" applyNumberFormat="1" applyFont="1" applyFill="1" applyBorder="1" applyAlignment="1">
      <alignment horizontal="center" vertical="center" wrapText="1" shrinkToFit="1"/>
    </xf>
    <xf numFmtId="0" fontId="28" fillId="26" borderId="21" xfId="43" applyFont="1" applyFill="1" applyBorder="1" applyAlignment="1">
      <alignment horizontal="center" vertical="center"/>
    </xf>
    <xf numFmtId="0" fontId="28" fillId="26" borderId="22" xfId="43" applyFont="1" applyFill="1" applyBorder="1" applyAlignment="1">
      <alignment horizontal="center" vertical="center"/>
    </xf>
    <xf numFmtId="0" fontId="28" fillId="26" borderId="23" xfId="43" applyFont="1" applyFill="1" applyBorder="1" applyAlignment="1">
      <alignment horizontal="center" vertical="center"/>
    </xf>
    <xf numFmtId="0" fontId="29" fillId="0" borderId="25" xfId="43" applyFont="1" applyFill="1" applyBorder="1" applyAlignment="1">
      <alignment horizontal="center" vertical="center" wrapText="1"/>
    </xf>
    <xf numFmtId="0" fontId="29" fillId="0" borderId="26" xfId="43" applyFont="1" applyFill="1" applyBorder="1" applyAlignment="1">
      <alignment horizontal="center" vertical="center" wrapText="1"/>
    </xf>
    <xf numFmtId="0" fontId="29" fillId="0" borderId="24" xfId="43" applyFont="1" applyFill="1" applyBorder="1" applyAlignment="1">
      <alignment horizontal="center" vertical="center" wrapText="1"/>
    </xf>
    <xf numFmtId="0" fontId="30" fillId="0" borderId="24" xfId="43" applyFont="1" applyFill="1" applyBorder="1" applyAlignment="1">
      <alignment horizontal="center" vertical="center" wrapText="1" shrinkToFit="1"/>
    </xf>
    <xf numFmtId="0" fontId="30" fillId="0" borderId="25" xfId="43" applyFont="1" applyFill="1" applyBorder="1" applyAlignment="1">
      <alignment horizontal="center" vertical="center" wrapText="1" shrinkToFit="1"/>
    </xf>
    <xf numFmtId="0" fontId="30" fillId="0" borderId="26" xfId="43" applyFont="1" applyFill="1" applyBorder="1" applyAlignment="1">
      <alignment horizontal="center" vertical="center" wrapText="1" shrinkToFit="1"/>
    </xf>
    <xf numFmtId="0" fontId="28" fillId="0" borderId="24" xfId="43" applyFont="1" applyFill="1" applyBorder="1" applyAlignment="1">
      <alignment horizontal="center" vertical="top"/>
    </xf>
    <xf numFmtId="0" fontId="28" fillId="0" borderId="25" xfId="43" applyFont="1" applyFill="1" applyBorder="1" applyAlignment="1">
      <alignment horizontal="center" vertical="top"/>
    </xf>
    <xf numFmtId="0" fontId="28" fillId="0" borderId="26" xfId="43" applyFont="1" applyFill="1" applyBorder="1" applyAlignment="1">
      <alignment horizontal="center" vertical="top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tabSelected="1" zoomScale="70" zoomScaleNormal="70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77" t="s">
        <v>46</v>
      </c>
      <c r="B1" s="77"/>
      <c r="C1" s="77"/>
      <c r="D1" s="77"/>
      <c r="E1" s="77"/>
      <c r="F1" s="77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40456</v>
      </c>
      <c r="C6" s="24">
        <f t="shared" ref="C6:F6" si="0">SUM(C8,C13)</f>
        <v>5060</v>
      </c>
      <c r="D6" s="24">
        <f t="shared" si="0"/>
        <v>0</v>
      </c>
      <c r="E6" s="24">
        <f t="shared" si="0"/>
        <v>15547</v>
      </c>
      <c r="F6" s="24">
        <f t="shared" si="0"/>
        <v>19849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18004</v>
      </c>
      <c r="C8" s="41">
        <f t="shared" ref="C8:F8" si="1">SUM(C9:C11)</f>
        <v>2926</v>
      </c>
      <c r="D8" s="41">
        <f t="shared" si="1"/>
        <v>0</v>
      </c>
      <c r="E8" s="41">
        <f t="shared" si="1"/>
        <v>5359</v>
      </c>
      <c r="F8" s="41">
        <f t="shared" si="1"/>
        <v>9719</v>
      </c>
      <c r="G8" s="3"/>
    </row>
    <row r="9" spans="1:7" s="2" customFormat="1" ht="30.75" customHeight="1" x14ac:dyDescent="0.15">
      <c r="A9" s="19" t="s">
        <v>27</v>
      </c>
      <c r="B9" s="36">
        <f>SUM(C9:F9)</f>
        <v>1604</v>
      </c>
      <c r="C9" s="37">
        <v>0</v>
      </c>
      <c r="D9" s="37">
        <v>0</v>
      </c>
      <c r="E9" s="38">
        <v>908</v>
      </c>
      <c r="F9" s="37">
        <v>696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2141</v>
      </c>
      <c r="C10" s="37">
        <v>0</v>
      </c>
      <c r="D10" s="37">
        <v>0</v>
      </c>
      <c r="E10" s="39">
        <v>0</v>
      </c>
      <c r="F10" s="37">
        <v>2141</v>
      </c>
    </row>
    <row r="11" spans="1:7" s="2" customFormat="1" ht="30.75" customHeight="1" x14ac:dyDescent="0.15">
      <c r="A11" s="20" t="s">
        <v>25</v>
      </c>
      <c r="B11" s="36">
        <f t="shared" si="2"/>
        <v>14259</v>
      </c>
      <c r="C11" s="37">
        <v>2926</v>
      </c>
      <c r="D11" s="40">
        <v>0</v>
      </c>
      <c r="E11" s="39">
        <v>4451</v>
      </c>
      <c r="F11" s="40">
        <v>6882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22452</v>
      </c>
      <c r="C13" s="41">
        <f t="shared" ref="C13:F13" si="3">SUM(C14:C27)</f>
        <v>2134</v>
      </c>
      <c r="D13" s="41">
        <f t="shared" si="3"/>
        <v>0</v>
      </c>
      <c r="E13" s="41">
        <f t="shared" si="3"/>
        <v>10188</v>
      </c>
      <c r="F13" s="41">
        <f t="shared" si="3"/>
        <v>10130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7272</v>
      </c>
      <c r="C14" s="37">
        <v>0</v>
      </c>
      <c r="D14" s="37">
        <v>0</v>
      </c>
      <c r="E14" s="37">
        <v>6319</v>
      </c>
      <c r="F14" s="37">
        <v>953</v>
      </c>
    </row>
    <row r="15" spans="1:7" s="2" customFormat="1" ht="30.75" customHeight="1" x14ac:dyDescent="0.15">
      <c r="A15" s="20" t="s">
        <v>23</v>
      </c>
      <c r="B15" s="36">
        <f t="shared" si="2"/>
        <v>2094</v>
      </c>
      <c r="C15" s="37">
        <v>0</v>
      </c>
      <c r="D15" s="37">
        <v>0</v>
      </c>
      <c r="E15" s="37">
        <v>0</v>
      </c>
      <c r="F15" s="37">
        <v>2094</v>
      </c>
    </row>
    <row r="16" spans="1:7" s="2" customFormat="1" ht="30.75" customHeight="1" x14ac:dyDescent="0.15">
      <c r="A16" s="20" t="s">
        <v>22</v>
      </c>
      <c r="B16" s="36">
        <f t="shared" si="2"/>
        <v>72</v>
      </c>
      <c r="C16" s="37">
        <v>0</v>
      </c>
      <c r="D16" s="37">
        <v>0</v>
      </c>
      <c r="E16" s="37">
        <v>0</v>
      </c>
      <c r="F16" s="37">
        <v>72</v>
      </c>
    </row>
    <row r="17" spans="1:6" s="2" customFormat="1" ht="30.75" customHeight="1" x14ac:dyDescent="0.15">
      <c r="A17" s="20" t="s">
        <v>21</v>
      </c>
      <c r="B17" s="36">
        <f t="shared" si="2"/>
        <v>3413</v>
      </c>
      <c r="C17" s="37">
        <v>0</v>
      </c>
      <c r="D17" s="37">
        <v>0</v>
      </c>
      <c r="E17" s="37">
        <v>3413</v>
      </c>
      <c r="F17" s="37">
        <v>0</v>
      </c>
    </row>
    <row r="18" spans="1:6" s="2" customFormat="1" ht="30.75" customHeight="1" x14ac:dyDescent="0.15">
      <c r="A18" s="20" t="s">
        <v>20</v>
      </c>
      <c r="B18" s="36">
        <f t="shared" si="2"/>
        <v>0</v>
      </c>
      <c r="C18" s="37">
        <v>0</v>
      </c>
      <c r="D18" s="37">
        <v>0</v>
      </c>
      <c r="E18" s="37">
        <v>0</v>
      </c>
      <c r="F18" s="37">
        <v>0</v>
      </c>
    </row>
    <row r="19" spans="1:6" s="2" customFormat="1" ht="30.75" customHeight="1" x14ac:dyDescent="0.15">
      <c r="A19" s="20" t="s">
        <v>9</v>
      </c>
      <c r="B19" s="36">
        <f t="shared" si="2"/>
        <v>0</v>
      </c>
      <c r="C19" s="37">
        <v>0</v>
      </c>
      <c r="D19" s="37">
        <v>0</v>
      </c>
      <c r="E19" s="37">
        <v>0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1028</v>
      </c>
      <c r="C20" s="37">
        <v>0</v>
      </c>
      <c r="D20" s="37">
        <v>0</v>
      </c>
      <c r="E20" s="37">
        <v>456</v>
      </c>
      <c r="F20" s="37">
        <v>572</v>
      </c>
    </row>
    <row r="21" spans="1:6" s="2" customFormat="1" ht="30.75" customHeight="1" x14ac:dyDescent="0.15">
      <c r="A21" s="20" t="s">
        <v>18</v>
      </c>
      <c r="B21" s="36">
        <f t="shared" si="2"/>
        <v>3584</v>
      </c>
      <c r="C21" s="37">
        <v>0</v>
      </c>
      <c r="D21" s="37">
        <v>0</v>
      </c>
      <c r="E21" s="37">
        <v>0</v>
      </c>
      <c r="F21" s="37">
        <v>3584</v>
      </c>
    </row>
    <row r="22" spans="1:6" s="2" customFormat="1" ht="30.75" customHeight="1" x14ac:dyDescent="0.15">
      <c r="A22" s="20" t="s">
        <v>17</v>
      </c>
      <c r="B22" s="36">
        <f t="shared" si="2"/>
        <v>1617</v>
      </c>
      <c r="C22" s="37">
        <v>0</v>
      </c>
      <c r="D22" s="37">
        <v>0</v>
      </c>
      <c r="E22" s="37">
        <v>0</v>
      </c>
      <c r="F22" s="42">
        <v>1617</v>
      </c>
    </row>
    <row r="23" spans="1:6" s="2" customFormat="1" ht="30.75" customHeight="1" x14ac:dyDescent="0.15">
      <c r="A23" s="20" t="s">
        <v>16</v>
      </c>
      <c r="B23" s="36">
        <f t="shared" si="2"/>
        <v>1431</v>
      </c>
      <c r="C23" s="37">
        <v>1431</v>
      </c>
      <c r="D23" s="37">
        <v>0</v>
      </c>
      <c r="E23" s="37">
        <v>0</v>
      </c>
      <c r="F23" s="42">
        <v>0</v>
      </c>
    </row>
    <row r="24" spans="1:6" s="2" customFormat="1" ht="30.75" customHeight="1" x14ac:dyDescent="0.15">
      <c r="A24" s="20" t="s">
        <v>15</v>
      </c>
      <c r="B24" s="36">
        <f t="shared" si="2"/>
        <v>732</v>
      </c>
      <c r="C24" s="37">
        <v>0</v>
      </c>
      <c r="D24" s="37">
        <v>0</v>
      </c>
      <c r="E24" s="37">
        <v>0</v>
      </c>
      <c r="F24" s="42">
        <v>732</v>
      </c>
    </row>
    <row r="25" spans="1:6" s="2" customFormat="1" ht="30.75" customHeight="1" x14ac:dyDescent="0.15">
      <c r="A25" s="20" t="s">
        <v>14</v>
      </c>
      <c r="B25" s="36">
        <f t="shared" si="2"/>
        <v>1209</v>
      </c>
      <c r="C25" s="37">
        <v>703</v>
      </c>
      <c r="D25" s="37">
        <v>0</v>
      </c>
      <c r="E25" s="37">
        <v>0</v>
      </c>
      <c r="F25" s="42">
        <v>506</v>
      </c>
    </row>
    <row r="26" spans="1:6" s="2" customFormat="1" ht="30.75" customHeight="1" x14ac:dyDescent="0.15">
      <c r="A26" s="20" t="s">
        <v>13</v>
      </c>
      <c r="B26" s="36">
        <f t="shared" si="2"/>
        <v>0</v>
      </c>
      <c r="C26" s="37">
        <v>0</v>
      </c>
      <c r="D26" s="37">
        <v>0</v>
      </c>
      <c r="E26" s="37">
        <v>0</v>
      </c>
      <c r="F26" s="42">
        <v>0</v>
      </c>
    </row>
    <row r="27" spans="1:6" s="2" customFormat="1" ht="30.75" customHeight="1" x14ac:dyDescent="0.15">
      <c r="A27" s="20" t="s">
        <v>12</v>
      </c>
      <c r="B27" s="36">
        <f t="shared" si="2"/>
        <v>0</v>
      </c>
      <c r="C27" s="37">
        <v>0</v>
      </c>
      <c r="D27" s="37">
        <v>0</v>
      </c>
      <c r="E27" s="37">
        <v>0</v>
      </c>
      <c r="F27" s="42">
        <v>0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7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88"/>
  <sheetViews>
    <sheetView view="pageBreakPreview" zoomScale="85" zoomScaleNormal="85" zoomScaleSheetLayoutView="85" workbookViewId="0">
      <pane ySplit="6" topLeftCell="A7" activePane="bottomLeft" state="frozen"/>
      <selection pane="bottomLeft" activeCell="K144" sqref="K144"/>
    </sheetView>
  </sheetViews>
  <sheetFormatPr defaultColWidth="8.88671875" defaultRowHeight="13.5" x14ac:dyDescent="0.15"/>
  <cols>
    <col min="1" max="1" width="3.88671875" style="65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96" t="s">
        <v>45</v>
      </c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2" s="13" customFormat="1" ht="18.75" customHeight="1" x14ac:dyDescent="0.15">
      <c r="A2" s="97" t="s">
        <v>1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14"/>
    </row>
    <row r="3" spans="1:12" s="13" customFormat="1" ht="3.75" customHeight="1" x14ac:dyDescent="0.15">
      <c r="A3" s="64"/>
      <c r="B3" s="49"/>
      <c r="C3" s="49"/>
      <c r="D3" s="49"/>
      <c r="E3" s="49"/>
      <c r="F3" s="29"/>
      <c r="G3" s="29"/>
      <c r="H3" s="29"/>
      <c r="I3" s="29"/>
      <c r="J3" s="49"/>
      <c r="K3" s="49"/>
      <c r="L3" s="14"/>
    </row>
    <row r="4" spans="1:12" s="15" customFormat="1" ht="21" customHeight="1" x14ac:dyDescent="0.15">
      <c r="A4" s="98" t="s">
        <v>34</v>
      </c>
      <c r="B4" s="100" t="s">
        <v>37</v>
      </c>
      <c r="C4" s="100" t="s">
        <v>39</v>
      </c>
      <c r="D4" s="100" t="s">
        <v>41</v>
      </c>
      <c r="E4" s="102" t="s">
        <v>40</v>
      </c>
      <c r="F4" s="104" t="s">
        <v>33</v>
      </c>
      <c r="G4" s="105"/>
      <c r="H4" s="105"/>
      <c r="I4" s="106"/>
      <c r="J4" s="107" t="s">
        <v>32</v>
      </c>
      <c r="K4" s="109" t="s">
        <v>10</v>
      </c>
    </row>
    <row r="5" spans="1:12" s="15" customFormat="1" ht="21" customHeight="1" x14ac:dyDescent="0.15">
      <c r="A5" s="99"/>
      <c r="B5" s="101"/>
      <c r="C5" s="101"/>
      <c r="D5" s="101"/>
      <c r="E5" s="103"/>
      <c r="F5" s="25" t="s">
        <v>35</v>
      </c>
      <c r="G5" s="25" t="s">
        <v>38</v>
      </c>
      <c r="H5" s="25" t="s">
        <v>36</v>
      </c>
      <c r="I5" s="25" t="s">
        <v>29</v>
      </c>
      <c r="J5" s="108"/>
      <c r="K5" s="110"/>
    </row>
    <row r="6" spans="1:12" s="47" customFormat="1" ht="21" customHeight="1" x14ac:dyDescent="0.15">
      <c r="A6" s="111" t="s">
        <v>11</v>
      </c>
      <c r="B6" s="112"/>
      <c r="C6" s="112"/>
      <c r="D6" s="113"/>
      <c r="E6" s="26"/>
      <c r="F6" s="27">
        <f>SUM(F38,F46,F88,F113,F127,F133,F144,F153,F164,F168,F176,F179,F188)</f>
        <v>40456</v>
      </c>
      <c r="G6" s="27">
        <f t="shared" ref="G6:I6" si="0">SUM(G38,G46,G88,G113,G127,G133,G144,G153,G164,G168,G176,G179,G188)</f>
        <v>31727</v>
      </c>
      <c r="H6" s="27">
        <f t="shared" si="0"/>
        <v>7937</v>
      </c>
      <c r="I6" s="27">
        <f t="shared" si="0"/>
        <v>792</v>
      </c>
      <c r="J6" s="27"/>
      <c r="K6" s="28"/>
    </row>
    <row r="7" spans="1:12" x14ac:dyDescent="0.15">
      <c r="A7" s="75" t="s">
        <v>158</v>
      </c>
      <c r="B7" s="79" t="s">
        <v>133</v>
      </c>
      <c r="C7" s="79" t="s">
        <v>135</v>
      </c>
      <c r="D7" s="78" t="s">
        <v>134</v>
      </c>
      <c r="E7" s="50">
        <v>18</v>
      </c>
      <c r="F7" s="51">
        <f>SUM(G7:I7)</f>
        <v>4</v>
      </c>
      <c r="G7" s="52">
        <v>4</v>
      </c>
      <c r="H7" s="52">
        <v>0</v>
      </c>
      <c r="I7" s="52">
        <v>0</v>
      </c>
      <c r="J7" s="78" t="s">
        <v>136</v>
      </c>
      <c r="K7" s="81"/>
    </row>
    <row r="8" spans="1:12" x14ac:dyDescent="0.15">
      <c r="A8" s="75"/>
      <c r="B8" s="79"/>
      <c r="C8" s="79"/>
      <c r="D8" s="79"/>
      <c r="E8" s="50">
        <v>19</v>
      </c>
      <c r="F8" s="51">
        <f t="shared" ref="F8:F17" si="1">SUM(G8:I8)</f>
        <v>50</v>
      </c>
      <c r="G8" s="52">
        <v>50</v>
      </c>
      <c r="H8" s="52">
        <v>0</v>
      </c>
      <c r="I8" s="52">
        <v>0</v>
      </c>
      <c r="J8" s="79"/>
      <c r="K8" s="82"/>
    </row>
    <row r="9" spans="1:12" x14ac:dyDescent="0.15">
      <c r="A9" s="75"/>
      <c r="B9" s="79"/>
      <c r="C9" s="79"/>
      <c r="D9" s="79"/>
      <c r="E9" s="50">
        <v>20</v>
      </c>
      <c r="F9" s="51">
        <f t="shared" si="1"/>
        <v>17</v>
      </c>
      <c r="G9" s="52">
        <v>17</v>
      </c>
      <c r="H9" s="52">
        <v>0</v>
      </c>
      <c r="I9" s="52">
        <v>0</v>
      </c>
      <c r="J9" s="79"/>
      <c r="K9" s="82"/>
    </row>
    <row r="10" spans="1:12" x14ac:dyDescent="0.15">
      <c r="A10" s="75"/>
      <c r="B10" s="79"/>
      <c r="C10" s="79"/>
      <c r="D10" s="79"/>
      <c r="E10" s="50">
        <v>23</v>
      </c>
      <c r="F10" s="51">
        <f t="shared" si="1"/>
        <v>6</v>
      </c>
      <c r="G10" s="52">
        <v>6</v>
      </c>
      <c r="H10" s="52">
        <v>0</v>
      </c>
      <c r="I10" s="52">
        <v>0</v>
      </c>
      <c r="J10" s="79"/>
      <c r="K10" s="82"/>
    </row>
    <row r="11" spans="1:12" ht="15" customHeight="1" x14ac:dyDescent="0.15">
      <c r="A11" s="75"/>
      <c r="B11" s="79"/>
      <c r="C11" s="79"/>
      <c r="D11" s="79"/>
      <c r="E11" s="50">
        <v>24</v>
      </c>
      <c r="F11" s="51">
        <f t="shared" si="1"/>
        <v>4</v>
      </c>
      <c r="G11" s="52">
        <v>4</v>
      </c>
      <c r="H11" s="52">
        <v>0</v>
      </c>
      <c r="I11" s="52">
        <v>0</v>
      </c>
      <c r="J11" s="79"/>
      <c r="K11" s="82"/>
    </row>
    <row r="12" spans="1:12" ht="15" customHeight="1" x14ac:dyDescent="0.15">
      <c r="A12" s="75"/>
      <c r="B12" s="79"/>
      <c r="C12" s="79"/>
      <c r="D12" s="79"/>
      <c r="E12" s="50">
        <v>25</v>
      </c>
      <c r="F12" s="51">
        <f t="shared" si="1"/>
        <v>2</v>
      </c>
      <c r="G12" s="52">
        <v>2</v>
      </c>
      <c r="H12" s="52">
        <v>0</v>
      </c>
      <c r="I12" s="52">
        <v>0</v>
      </c>
      <c r="J12" s="79"/>
      <c r="K12" s="82"/>
    </row>
    <row r="13" spans="1:12" ht="15" customHeight="1" x14ac:dyDescent="0.15">
      <c r="A13" s="75"/>
      <c r="B13" s="79"/>
      <c r="C13" s="79"/>
      <c r="D13" s="79"/>
      <c r="E13" s="50">
        <v>26</v>
      </c>
      <c r="F13" s="51">
        <f t="shared" si="1"/>
        <v>9</v>
      </c>
      <c r="G13" s="52">
        <v>9</v>
      </c>
      <c r="H13" s="52">
        <v>0</v>
      </c>
      <c r="I13" s="52">
        <v>0</v>
      </c>
      <c r="J13" s="79"/>
      <c r="K13" s="82"/>
    </row>
    <row r="14" spans="1:12" ht="15" customHeight="1" x14ac:dyDescent="0.15">
      <c r="A14" s="75"/>
      <c r="B14" s="79"/>
      <c r="C14" s="79"/>
      <c r="D14" s="79"/>
      <c r="E14" s="50">
        <v>56</v>
      </c>
      <c r="F14" s="51">
        <f t="shared" si="1"/>
        <v>2</v>
      </c>
      <c r="G14" s="52">
        <v>2</v>
      </c>
      <c r="H14" s="52">
        <v>0</v>
      </c>
      <c r="I14" s="52">
        <v>0</v>
      </c>
      <c r="J14" s="79"/>
      <c r="K14" s="82"/>
    </row>
    <row r="15" spans="1:12" x14ac:dyDescent="0.15">
      <c r="A15" s="75"/>
      <c r="B15" s="79"/>
      <c r="C15" s="79"/>
      <c r="D15" s="79"/>
      <c r="E15" s="50">
        <v>58</v>
      </c>
      <c r="F15" s="51">
        <f t="shared" si="1"/>
        <v>1</v>
      </c>
      <c r="G15" s="52">
        <v>1</v>
      </c>
      <c r="H15" s="52">
        <v>0</v>
      </c>
      <c r="I15" s="52">
        <v>0</v>
      </c>
      <c r="J15" s="79"/>
      <c r="K15" s="82"/>
    </row>
    <row r="16" spans="1:12" x14ac:dyDescent="0.15">
      <c r="A16" s="75"/>
      <c r="B16" s="79"/>
      <c r="C16" s="79"/>
      <c r="D16" s="79"/>
      <c r="E16" s="50">
        <v>59</v>
      </c>
      <c r="F16" s="51">
        <f t="shared" si="1"/>
        <v>44</v>
      </c>
      <c r="G16" s="52">
        <v>44</v>
      </c>
      <c r="H16" s="52">
        <v>0</v>
      </c>
      <c r="I16" s="52">
        <v>0</v>
      </c>
      <c r="J16" s="79"/>
      <c r="K16" s="82"/>
    </row>
    <row r="17" spans="1:11" x14ac:dyDescent="0.15">
      <c r="A17" s="75"/>
      <c r="B17" s="79"/>
      <c r="C17" s="79"/>
      <c r="D17" s="79"/>
      <c r="E17" s="50">
        <v>66</v>
      </c>
      <c r="F17" s="51">
        <f t="shared" si="1"/>
        <v>1</v>
      </c>
      <c r="G17" s="52">
        <v>1</v>
      </c>
      <c r="H17" s="52">
        <v>0</v>
      </c>
      <c r="I17" s="52">
        <v>0</v>
      </c>
      <c r="J17" s="79"/>
      <c r="K17" s="82"/>
    </row>
    <row r="18" spans="1:11" x14ac:dyDescent="0.15">
      <c r="A18" s="75"/>
      <c r="B18" s="79"/>
      <c r="C18" s="79"/>
      <c r="D18" s="79"/>
      <c r="E18" s="50">
        <v>76</v>
      </c>
      <c r="F18" s="51">
        <f t="shared" ref="F18" si="2">SUM(G18:I18)</f>
        <v>2</v>
      </c>
      <c r="G18" s="52">
        <v>2</v>
      </c>
      <c r="H18" s="52">
        <v>0</v>
      </c>
      <c r="I18" s="52">
        <v>0</v>
      </c>
      <c r="J18" s="79"/>
      <c r="K18" s="82"/>
    </row>
    <row r="19" spans="1:11" x14ac:dyDescent="0.15">
      <c r="A19" s="75"/>
      <c r="B19" s="79"/>
      <c r="C19" s="79"/>
      <c r="D19" s="79"/>
      <c r="E19" s="50">
        <v>78</v>
      </c>
      <c r="F19" s="51">
        <f t="shared" ref="F19" si="3">SUM(G19:I19)</f>
        <v>74</v>
      </c>
      <c r="G19" s="52">
        <v>74</v>
      </c>
      <c r="H19" s="52">
        <v>0</v>
      </c>
      <c r="I19" s="52">
        <v>0</v>
      </c>
      <c r="J19" s="79"/>
      <c r="K19" s="82"/>
    </row>
    <row r="20" spans="1:11" x14ac:dyDescent="0.15">
      <c r="A20" s="75"/>
      <c r="B20" s="80"/>
      <c r="C20" s="80"/>
      <c r="D20" s="80"/>
      <c r="E20" s="53" t="s">
        <v>7</v>
      </c>
      <c r="F20" s="52">
        <f>SUM(F7:F19)</f>
        <v>216</v>
      </c>
      <c r="G20" s="52">
        <f t="shared" ref="G20:I20" si="4">SUM(G7:G19)</f>
        <v>216</v>
      </c>
      <c r="H20" s="52">
        <f t="shared" si="4"/>
        <v>0</v>
      </c>
      <c r="I20" s="52">
        <f t="shared" si="4"/>
        <v>0</v>
      </c>
      <c r="J20" s="80"/>
      <c r="K20" s="83"/>
    </row>
    <row r="21" spans="1:11" ht="15" customHeight="1" x14ac:dyDescent="0.15">
      <c r="A21" s="75"/>
      <c r="B21" s="79" t="s">
        <v>141</v>
      </c>
      <c r="C21" s="79" t="s">
        <v>138</v>
      </c>
      <c r="D21" s="78" t="s">
        <v>142</v>
      </c>
      <c r="E21" s="50">
        <v>84</v>
      </c>
      <c r="F21" s="51">
        <f>SUM(G21:I21)</f>
        <v>282</v>
      </c>
      <c r="G21" s="52">
        <v>282</v>
      </c>
      <c r="H21" s="52">
        <v>0</v>
      </c>
      <c r="I21" s="52">
        <v>0</v>
      </c>
      <c r="J21" s="78" t="s">
        <v>143</v>
      </c>
      <c r="K21" s="81"/>
    </row>
    <row r="22" spans="1:11" ht="15" customHeight="1" x14ac:dyDescent="0.15">
      <c r="A22" s="75"/>
      <c r="B22" s="80"/>
      <c r="C22" s="80"/>
      <c r="D22" s="80"/>
      <c r="E22" s="53" t="s">
        <v>7</v>
      </c>
      <c r="F22" s="52">
        <f>SUM(F21:F21)</f>
        <v>282</v>
      </c>
      <c r="G22" s="52">
        <f>SUM(G21:G21)</f>
        <v>282</v>
      </c>
      <c r="H22" s="52">
        <f>SUM(H21:H21)</f>
        <v>0</v>
      </c>
      <c r="I22" s="52">
        <f>SUM(I21:I21)</f>
        <v>0</v>
      </c>
      <c r="J22" s="80"/>
      <c r="K22" s="83"/>
    </row>
    <row r="23" spans="1:11" x14ac:dyDescent="0.15">
      <c r="A23" s="75"/>
      <c r="B23" s="79" t="s">
        <v>65</v>
      </c>
      <c r="C23" s="79" t="s">
        <v>70</v>
      </c>
      <c r="D23" s="78" t="s">
        <v>71</v>
      </c>
      <c r="E23" s="50">
        <v>48</v>
      </c>
      <c r="F23" s="51">
        <f>SUM(G23:I23)</f>
        <v>50</v>
      </c>
      <c r="G23" s="52">
        <v>46</v>
      </c>
      <c r="H23" s="52">
        <v>4</v>
      </c>
      <c r="I23" s="52">
        <v>0</v>
      </c>
      <c r="J23" s="78" t="s">
        <v>67</v>
      </c>
      <c r="K23" s="81"/>
    </row>
    <row r="24" spans="1:11" x14ac:dyDescent="0.15">
      <c r="A24" s="75"/>
      <c r="B24" s="79"/>
      <c r="C24" s="79"/>
      <c r="D24" s="79"/>
      <c r="E24" s="50">
        <v>56</v>
      </c>
      <c r="F24" s="51">
        <f t="shared" ref="F24:F25" si="5">SUM(G24:I24)</f>
        <v>25</v>
      </c>
      <c r="G24" s="52">
        <v>24</v>
      </c>
      <c r="H24" s="52">
        <v>1</v>
      </c>
      <c r="I24" s="52">
        <v>0</v>
      </c>
      <c r="J24" s="79"/>
      <c r="K24" s="82"/>
    </row>
    <row r="25" spans="1:11" x14ac:dyDescent="0.15">
      <c r="A25" s="75"/>
      <c r="B25" s="79"/>
      <c r="C25" s="79"/>
      <c r="D25" s="79"/>
      <c r="E25" s="50">
        <v>59</v>
      </c>
      <c r="F25" s="51">
        <f t="shared" si="5"/>
        <v>81</v>
      </c>
      <c r="G25" s="52">
        <v>43</v>
      </c>
      <c r="H25" s="52">
        <v>38</v>
      </c>
      <c r="I25" s="52">
        <v>0</v>
      </c>
      <c r="J25" s="79"/>
      <c r="K25" s="82"/>
    </row>
    <row r="26" spans="1:11" x14ac:dyDescent="0.15">
      <c r="A26" s="75"/>
      <c r="B26" s="80"/>
      <c r="C26" s="80"/>
      <c r="D26" s="80"/>
      <c r="E26" s="53" t="s">
        <v>7</v>
      </c>
      <c r="F26" s="52">
        <f>SUM(F23:F25)</f>
        <v>156</v>
      </c>
      <c r="G26" s="52">
        <f>SUM(G23:G25)</f>
        <v>113</v>
      </c>
      <c r="H26" s="52">
        <f>SUM(H23:H25)</f>
        <v>43</v>
      </c>
      <c r="I26" s="52">
        <f>SUM(I23:I25)</f>
        <v>0</v>
      </c>
      <c r="J26" s="80"/>
      <c r="K26" s="83"/>
    </row>
    <row r="27" spans="1:11" x14ac:dyDescent="0.15">
      <c r="A27" s="74"/>
      <c r="B27" s="114" t="s">
        <v>65</v>
      </c>
      <c r="C27" s="114" t="s">
        <v>68</v>
      </c>
      <c r="D27" s="116" t="s">
        <v>69</v>
      </c>
      <c r="E27" s="66">
        <v>46</v>
      </c>
      <c r="F27" s="67">
        <f>SUM(G27:I27)</f>
        <v>6</v>
      </c>
      <c r="G27" s="68">
        <v>0</v>
      </c>
      <c r="H27" s="68">
        <v>4</v>
      </c>
      <c r="I27" s="68">
        <v>2</v>
      </c>
      <c r="J27" s="116" t="s">
        <v>67</v>
      </c>
      <c r="K27" s="117"/>
    </row>
    <row r="28" spans="1:11" x14ac:dyDescent="0.15">
      <c r="A28" s="75"/>
      <c r="B28" s="114"/>
      <c r="C28" s="114"/>
      <c r="D28" s="114"/>
      <c r="E28" s="66">
        <v>59</v>
      </c>
      <c r="F28" s="67">
        <f t="shared" ref="F28:F30" si="6">SUM(G28:I28)</f>
        <v>508</v>
      </c>
      <c r="G28" s="68">
        <v>333</v>
      </c>
      <c r="H28" s="68">
        <f>106+3</f>
        <v>109</v>
      </c>
      <c r="I28" s="68">
        <v>66</v>
      </c>
      <c r="J28" s="114"/>
      <c r="K28" s="118"/>
    </row>
    <row r="29" spans="1:11" x14ac:dyDescent="0.15">
      <c r="A29" s="75"/>
      <c r="B29" s="114"/>
      <c r="C29" s="114"/>
      <c r="D29" s="114"/>
      <c r="E29" s="66">
        <v>70</v>
      </c>
      <c r="F29" s="67">
        <f t="shared" si="6"/>
        <v>106</v>
      </c>
      <c r="G29" s="68">
        <v>76</v>
      </c>
      <c r="H29" s="68">
        <v>30</v>
      </c>
      <c r="I29" s="68">
        <v>0</v>
      </c>
      <c r="J29" s="114"/>
      <c r="K29" s="118"/>
    </row>
    <row r="30" spans="1:11" x14ac:dyDescent="0.15">
      <c r="A30" s="75"/>
      <c r="B30" s="114"/>
      <c r="C30" s="114"/>
      <c r="D30" s="114"/>
      <c r="E30" s="66">
        <v>84</v>
      </c>
      <c r="F30" s="67">
        <f t="shared" si="6"/>
        <v>132</v>
      </c>
      <c r="G30" s="68">
        <v>45</v>
      </c>
      <c r="H30" s="68">
        <f>84+3</f>
        <v>87</v>
      </c>
      <c r="I30" s="68">
        <v>0</v>
      </c>
      <c r="J30" s="114"/>
      <c r="K30" s="118"/>
    </row>
    <row r="31" spans="1:11" x14ac:dyDescent="0.15">
      <c r="A31" s="75"/>
      <c r="B31" s="115"/>
      <c r="C31" s="115"/>
      <c r="D31" s="115"/>
      <c r="E31" s="69" t="s">
        <v>7</v>
      </c>
      <c r="F31" s="68">
        <f>SUM(F27:F30)</f>
        <v>752</v>
      </c>
      <c r="G31" s="68">
        <f>SUM(G27:G30)</f>
        <v>454</v>
      </c>
      <c r="H31" s="68">
        <f>SUM(H27:H30)</f>
        <v>230</v>
      </c>
      <c r="I31" s="68">
        <f>SUM(I27:I30)</f>
        <v>68</v>
      </c>
      <c r="J31" s="115"/>
      <c r="K31" s="119"/>
    </row>
    <row r="32" spans="1:11" ht="14.1" customHeight="1" x14ac:dyDescent="0.15">
      <c r="A32" s="75"/>
      <c r="B32" s="79" t="s">
        <v>119</v>
      </c>
      <c r="C32" s="79" t="s">
        <v>128</v>
      </c>
      <c r="D32" s="78" t="s">
        <v>129</v>
      </c>
      <c r="E32" s="50">
        <v>36</v>
      </c>
      <c r="F32" s="51">
        <f>SUM(G32:I32)</f>
        <v>18</v>
      </c>
      <c r="G32" s="52">
        <v>18</v>
      </c>
      <c r="H32" s="52">
        <v>0</v>
      </c>
      <c r="I32" s="52">
        <v>0</v>
      </c>
      <c r="J32" s="78" t="s">
        <v>121</v>
      </c>
      <c r="K32" s="81"/>
    </row>
    <row r="33" spans="1:11" ht="14.1" customHeight="1" x14ac:dyDescent="0.15">
      <c r="A33" s="75"/>
      <c r="B33" s="79"/>
      <c r="C33" s="79"/>
      <c r="D33" s="79"/>
      <c r="E33" s="50">
        <v>39</v>
      </c>
      <c r="F33" s="51">
        <f>SUM(G33:I33)</f>
        <v>18</v>
      </c>
      <c r="G33" s="52">
        <f>18</f>
        <v>18</v>
      </c>
      <c r="H33" s="52">
        <v>0</v>
      </c>
      <c r="I33" s="52">
        <v>0</v>
      </c>
      <c r="J33" s="79"/>
      <c r="K33" s="82"/>
    </row>
    <row r="34" spans="1:11" ht="14.1" customHeight="1" x14ac:dyDescent="0.15">
      <c r="A34" s="75"/>
      <c r="B34" s="79"/>
      <c r="C34" s="79"/>
      <c r="D34" s="79"/>
      <c r="E34" s="50">
        <v>43</v>
      </c>
      <c r="F34" s="51">
        <f>SUM(G34:I34)</f>
        <v>18</v>
      </c>
      <c r="G34" s="52">
        <f>18</f>
        <v>18</v>
      </c>
      <c r="H34" s="52">
        <v>0</v>
      </c>
      <c r="I34" s="52">
        <v>0</v>
      </c>
      <c r="J34" s="79"/>
      <c r="K34" s="82"/>
    </row>
    <row r="35" spans="1:11" ht="14.1" customHeight="1" x14ac:dyDescent="0.15">
      <c r="A35" s="75"/>
      <c r="B35" s="79"/>
      <c r="C35" s="79"/>
      <c r="D35" s="79"/>
      <c r="E35" s="50">
        <v>48</v>
      </c>
      <c r="F35" s="51">
        <f>SUM(G35:I35)</f>
        <v>126</v>
      </c>
      <c r="G35" s="52">
        <f>90+36</f>
        <v>126</v>
      </c>
      <c r="H35" s="52">
        <v>0</v>
      </c>
      <c r="I35" s="52">
        <v>0</v>
      </c>
      <c r="J35" s="79"/>
      <c r="K35" s="82"/>
    </row>
    <row r="36" spans="1:11" ht="14.1" customHeight="1" x14ac:dyDescent="0.15">
      <c r="A36" s="75"/>
      <c r="B36" s="79"/>
      <c r="C36" s="79"/>
      <c r="D36" s="79"/>
      <c r="E36" s="50">
        <v>49</v>
      </c>
      <c r="F36" s="51">
        <f>SUM(G36:I36)</f>
        <v>18</v>
      </c>
      <c r="G36" s="52">
        <f>6+12</f>
        <v>18</v>
      </c>
      <c r="H36" s="52">
        <v>0</v>
      </c>
      <c r="I36" s="52">
        <v>0</v>
      </c>
      <c r="J36" s="79"/>
      <c r="K36" s="82"/>
    </row>
    <row r="37" spans="1:11" ht="14.1" customHeight="1" x14ac:dyDescent="0.15">
      <c r="A37" s="75"/>
      <c r="B37" s="80"/>
      <c r="C37" s="80"/>
      <c r="D37" s="80"/>
      <c r="E37" s="53" t="s">
        <v>7</v>
      </c>
      <c r="F37" s="52">
        <f>SUM(F32:F36)</f>
        <v>198</v>
      </c>
      <c r="G37" s="52">
        <f>SUM(G32:G36)</f>
        <v>198</v>
      </c>
      <c r="H37" s="52">
        <f>SUM(H32:H36)</f>
        <v>0</v>
      </c>
      <c r="I37" s="52">
        <f>SUM(I32:I36)</f>
        <v>0</v>
      </c>
      <c r="J37" s="80"/>
      <c r="K37" s="83"/>
    </row>
    <row r="38" spans="1:11" s="63" customFormat="1" x14ac:dyDescent="0.15">
      <c r="A38" s="84" t="s">
        <v>28</v>
      </c>
      <c r="B38" s="85"/>
      <c r="C38" s="85"/>
      <c r="D38" s="86"/>
      <c r="E38" s="62"/>
      <c r="F38" s="46">
        <f>SUM(F20,F22,F26,F31,F37)</f>
        <v>1604</v>
      </c>
      <c r="G38" s="46">
        <f t="shared" ref="G38:I38" si="7">SUM(G20,G22,G26,G31,G37)</f>
        <v>1263</v>
      </c>
      <c r="H38" s="46">
        <f t="shared" si="7"/>
        <v>273</v>
      </c>
      <c r="I38" s="46">
        <f t="shared" si="7"/>
        <v>68</v>
      </c>
      <c r="J38" s="46"/>
      <c r="K38" s="45"/>
    </row>
    <row r="39" spans="1:11" ht="21" customHeight="1" x14ac:dyDescent="0.15">
      <c r="A39" s="132" t="s">
        <v>159</v>
      </c>
      <c r="B39" s="79" t="s">
        <v>47</v>
      </c>
      <c r="C39" s="79" t="s">
        <v>48</v>
      </c>
      <c r="D39" s="78" t="s">
        <v>162</v>
      </c>
      <c r="E39" s="50">
        <v>59</v>
      </c>
      <c r="F39" s="51">
        <f>SUM(G39:I39)</f>
        <v>822</v>
      </c>
      <c r="G39" s="52">
        <v>822</v>
      </c>
      <c r="H39" s="52">
        <v>0</v>
      </c>
      <c r="I39" s="52">
        <v>0</v>
      </c>
      <c r="J39" s="78" t="s">
        <v>49</v>
      </c>
      <c r="K39" s="81"/>
    </row>
    <row r="40" spans="1:11" ht="21" customHeight="1" x14ac:dyDescent="0.15">
      <c r="A40" s="133"/>
      <c r="B40" s="80"/>
      <c r="C40" s="80"/>
      <c r="D40" s="80"/>
      <c r="E40" s="53" t="s">
        <v>7</v>
      </c>
      <c r="F40" s="52">
        <f>SUM(F39:F39)</f>
        <v>822</v>
      </c>
      <c r="G40" s="52">
        <f>SUM(G39:G39)</f>
        <v>822</v>
      </c>
      <c r="H40" s="52">
        <f>SUM(H39:H39)</f>
        <v>0</v>
      </c>
      <c r="I40" s="52">
        <f>SUM(I39:I39)</f>
        <v>0</v>
      </c>
      <c r="J40" s="80"/>
      <c r="K40" s="83"/>
    </row>
    <row r="41" spans="1:11" x14ac:dyDescent="0.15">
      <c r="A41" s="133"/>
      <c r="B41" s="79" t="s">
        <v>105</v>
      </c>
      <c r="C41" s="79" t="s">
        <v>92</v>
      </c>
      <c r="D41" s="78" t="s">
        <v>106</v>
      </c>
      <c r="E41" s="50">
        <v>84</v>
      </c>
      <c r="F41" s="51">
        <f>SUM(G41:I41)</f>
        <v>687</v>
      </c>
      <c r="G41" s="52">
        <v>687</v>
      </c>
      <c r="H41" s="52">
        <v>0</v>
      </c>
      <c r="I41" s="52">
        <v>0</v>
      </c>
      <c r="J41" s="78" t="s">
        <v>104</v>
      </c>
      <c r="K41" s="81"/>
    </row>
    <row r="42" spans="1:11" x14ac:dyDescent="0.15">
      <c r="A42" s="133"/>
      <c r="B42" s="79"/>
      <c r="C42" s="79"/>
      <c r="D42" s="79"/>
      <c r="E42" s="50">
        <v>99</v>
      </c>
      <c r="F42" s="51">
        <f t="shared" ref="F42:F44" si="8">SUM(G42:I42)</f>
        <v>405</v>
      </c>
      <c r="G42" s="52">
        <v>405</v>
      </c>
      <c r="H42" s="52">
        <v>0</v>
      </c>
      <c r="I42" s="52">
        <v>0</v>
      </c>
      <c r="J42" s="79"/>
      <c r="K42" s="82"/>
    </row>
    <row r="43" spans="1:11" x14ac:dyDescent="0.15">
      <c r="A43" s="133"/>
      <c r="B43" s="79"/>
      <c r="C43" s="79"/>
      <c r="D43" s="79"/>
      <c r="E43" s="50">
        <v>109</v>
      </c>
      <c r="F43" s="51">
        <f t="shared" si="8"/>
        <v>218</v>
      </c>
      <c r="G43" s="52">
        <v>218</v>
      </c>
      <c r="H43" s="52">
        <v>0</v>
      </c>
      <c r="I43" s="52">
        <v>0</v>
      </c>
      <c r="J43" s="79"/>
      <c r="K43" s="82"/>
    </row>
    <row r="44" spans="1:11" x14ac:dyDescent="0.15">
      <c r="A44" s="133"/>
      <c r="B44" s="79"/>
      <c r="C44" s="79"/>
      <c r="D44" s="79"/>
      <c r="E44" s="50">
        <v>165</v>
      </c>
      <c r="F44" s="51">
        <f t="shared" si="8"/>
        <v>9</v>
      </c>
      <c r="G44" s="52">
        <v>9</v>
      </c>
      <c r="H44" s="52">
        <v>0</v>
      </c>
      <c r="I44" s="52">
        <v>0</v>
      </c>
      <c r="J44" s="79"/>
      <c r="K44" s="82"/>
    </row>
    <row r="45" spans="1:11" x14ac:dyDescent="0.15">
      <c r="A45" s="134"/>
      <c r="B45" s="80"/>
      <c r="C45" s="80"/>
      <c r="D45" s="80"/>
      <c r="E45" s="53" t="s">
        <v>7</v>
      </c>
      <c r="F45" s="52">
        <f>SUM(F41:F44)</f>
        <v>1319</v>
      </c>
      <c r="G45" s="52">
        <f>SUM(G41:G44)</f>
        <v>1319</v>
      </c>
      <c r="H45" s="52">
        <f>SUM(H41:H44)</f>
        <v>0</v>
      </c>
      <c r="I45" s="52">
        <f>SUM(I41:I44)</f>
        <v>0</v>
      </c>
      <c r="J45" s="80"/>
      <c r="K45" s="83"/>
    </row>
    <row r="46" spans="1:11" s="63" customFormat="1" x14ac:dyDescent="0.15">
      <c r="A46" s="87" t="s">
        <v>28</v>
      </c>
      <c r="B46" s="88"/>
      <c r="C46" s="88"/>
      <c r="D46" s="89"/>
      <c r="E46" s="62"/>
      <c r="F46" s="46">
        <f>SUM(F40,F45)</f>
        <v>2141</v>
      </c>
      <c r="G46" s="46">
        <f t="shared" ref="G46:I46" si="9">SUM(G40,G45)</f>
        <v>2141</v>
      </c>
      <c r="H46" s="46">
        <f t="shared" si="9"/>
        <v>0</v>
      </c>
      <c r="I46" s="46">
        <f t="shared" si="9"/>
        <v>0</v>
      </c>
      <c r="J46" s="46"/>
      <c r="K46" s="45"/>
    </row>
    <row r="47" spans="1:11" ht="18.95" customHeight="1" x14ac:dyDescent="0.15">
      <c r="A47" s="132" t="s">
        <v>124</v>
      </c>
      <c r="B47" s="79" t="s">
        <v>125</v>
      </c>
      <c r="C47" s="79" t="s">
        <v>84</v>
      </c>
      <c r="D47" s="78" t="s">
        <v>126</v>
      </c>
      <c r="E47" s="50">
        <v>36</v>
      </c>
      <c r="F47" s="51">
        <f>SUM(G47:I47)</f>
        <v>483</v>
      </c>
      <c r="G47" s="52">
        <v>140</v>
      </c>
      <c r="H47" s="52">
        <v>175</v>
      </c>
      <c r="I47" s="52">
        <v>168</v>
      </c>
      <c r="J47" s="78" t="s">
        <v>127</v>
      </c>
      <c r="K47" s="81" t="s">
        <v>164</v>
      </c>
    </row>
    <row r="48" spans="1:11" ht="18.95" customHeight="1" x14ac:dyDescent="0.15">
      <c r="A48" s="133"/>
      <c r="B48" s="79"/>
      <c r="C48" s="79"/>
      <c r="D48" s="79"/>
      <c r="E48" s="50">
        <v>59</v>
      </c>
      <c r="F48" s="51">
        <f t="shared" ref="F48:F51" si="10">SUM(G48:I48)</f>
        <v>1499</v>
      </c>
      <c r="G48" s="52">
        <v>70</v>
      </c>
      <c r="H48" s="52">
        <v>1429</v>
      </c>
      <c r="I48" s="52">
        <v>0</v>
      </c>
      <c r="J48" s="79"/>
      <c r="K48" s="82"/>
    </row>
    <row r="49" spans="1:11" ht="18.95" customHeight="1" x14ac:dyDescent="0.15">
      <c r="A49" s="133"/>
      <c r="B49" s="79"/>
      <c r="C49" s="79"/>
      <c r="D49" s="79"/>
      <c r="E49" s="50">
        <v>72</v>
      </c>
      <c r="F49" s="51">
        <f t="shared" si="10"/>
        <v>112</v>
      </c>
      <c r="G49" s="52">
        <v>0</v>
      </c>
      <c r="H49" s="52">
        <v>112</v>
      </c>
      <c r="I49" s="52">
        <v>0</v>
      </c>
      <c r="J49" s="79"/>
      <c r="K49" s="82"/>
    </row>
    <row r="50" spans="1:11" ht="18.95" customHeight="1" x14ac:dyDescent="0.15">
      <c r="A50" s="133"/>
      <c r="B50" s="79"/>
      <c r="C50" s="79"/>
      <c r="D50" s="79"/>
      <c r="E50" s="50">
        <v>84</v>
      </c>
      <c r="F50" s="51">
        <f t="shared" si="10"/>
        <v>1113</v>
      </c>
      <c r="G50" s="52">
        <v>438</v>
      </c>
      <c r="H50" s="52">
        <v>675</v>
      </c>
      <c r="I50" s="52">
        <v>0</v>
      </c>
      <c r="J50" s="79"/>
      <c r="K50" s="82"/>
    </row>
    <row r="51" spans="1:11" ht="18.95" customHeight="1" x14ac:dyDescent="0.15">
      <c r="A51" s="133"/>
      <c r="B51" s="79"/>
      <c r="C51" s="79"/>
      <c r="D51" s="79"/>
      <c r="E51" s="50">
        <v>102</v>
      </c>
      <c r="F51" s="51">
        <f t="shared" si="10"/>
        <v>137</v>
      </c>
      <c r="G51" s="52">
        <v>78</v>
      </c>
      <c r="H51" s="52">
        <v>59</v>
      </c>
      <c r="I51" s="52">
        <v>0</v>
      </c>
      <c r="J51" s="79"/>
      <c r="K51" s="82"/>
    </row>
    <row r="52" spans="1:11" ht="18.95" customHeight="1" x14ac:dyDescent="0.15">
      <c r="A52" s="133"/>
      <c r="B52" s="80"/>
      <c r="C52" s="80"/>
      <c r="D52" s="80"/>
      <c r="E52" s="53" t="s">
        <v>7</v>
      </c>
      <c r="F52" s="52">
        <f>SUM(F47:F51)</f>
        <v>3344</v>
      </c>
      <c r="G52" s="52">
        <f t="shared" ref="G52:I52" si="11">SUM(G47:G51)</f>
        <v>726</v>
      </c>
      <c r="H52" s="52">
        <f t="shared" si="11"/>
        <v>2450</v>
      </c>
      <c r="I52" s="52">
        <f t="shared" si="11"/>
        <v>168</v>
      </c>
      <c r="J52" s="80"/>
      <c r="K52" s="83"/>
    </row>
    <row r="53" spans="1:11" ht="15" customHeight="1" x14ac:dyDescent="0.15">
      <c r="A53" s="133"/>
      <c r="B53" s="79" t="s">
        <v>107</v>
      </c>
      <c r="C53" s="79" t="s">
        <v>111</v>
      </c>
      <c r="D53" s="78" t="s">
        <v>152</v>
      </c>
      <c r="E53" s="50">
        <v>59</v>
      </c>
      <c r="F53" s="51">
        <f>SUM(G53:I53)</f>
        <v>484</v>
      </c>
      <c r="G53" s="52">
        <v>484</v>
      </c>
      <c r="H53" s="52">
        <v>0</v>
      </c>
      <c r="I53" s="52">
        <v>0</v>
      </c>
      <c r="J53" s="78" t="s">
        <v>110</v>
      </c>
      <c r="K53" s="81" t="s">
        <v>165</v>
      </c>
    </row>
    <row r="54" spans="1:11" ht="15" customHeight="1" x14ac:dyDescent="0.15">
      <c r="A54" s="133"/>
      <c r="B54" s="79"/>
      <c r="C54" s="79"/>
      <c r="D54" s="79"/>
      <c r="E54" s="50">
        <v>75</v>
      </c>
      <c r="F54" s="51">
        <f t="shared" ref="F54:F55" si="12">SUM(G54:I54)</f>
        <v>169</v>
      </c>
      <c r="G54" s="52">
        <v>169</v>
      </c>
      <c r="H54" s="52">
        <v>0</v>
      </c>
      <c r="I54" s="52">
        <v>0</v>
      </c>
      <c r="J54" s="79"/>
      <c r="K54" s="82"/>
    </row>
    <row r="55" spans="1:11" x14ac:dyDescent="0.15">
      <c r="A55" s="133"/>
      <c r="B55" s="79"/>
      <c r="C55" s="79"/>
      <c r="D55" s="79"/>
      <c r="E55" s="50">
        <v>84</v>
      </c>
      <c r="F55" s="51">
        <f t="shared" si="12"/>
        <v>52</v>
      </c>
      <c r="G55" s="52">
        <v>52</v>
      </c>
      <c r="H55" s="52">
        <v>0</v>
      </c>
      <c r="I55" s="52">
        <v>0</v>
      </c>
      <c r="J55" s="79"/>
      <c r="K55" s="82"/>
    </row>
    <row r="56" spans="1:11" x14ac:dyDescent="0.15">
      <c r="A56" s="133"/>
      <c r="B56" s="80"/>
      <c r="C56" s="80"/>
      <c r="D56" s="80"/>
      <c r="E56" s="53" t="s">
        <v>7</v>
      </c>
      <c r="F56" s="52">
        <f>SUM(F53:F55)</f>
        <v>705</v>
      </c>
      <c r="G56" s="52">
        <f t="shared" ref="G56:I56" si="13">SUM(G53:G55)</f>
        <v>705</v>
      </c>
      <c r="H56" s="52">
        <f t="shared" si="13"/>
        <v>0</v>
      </c>
      <c r="I56" s="52">
        <f t="shared" si="13"/>
        <v>0</v>
      </c>
      <c r="J56" s="80"/>
      <c r="K56" s="83"/>
    </row>
    <row r="57" spans="1:11" ht="15" customHeight="1" x14ac:dyDescent="0.15">
      <c r="A57" s="133"/>
      <c r="B57" s="91" t="s">
        <v>76</v>
      </c>
      <c r="C57" s="91" t="s">
        <v>77</v>
      </c>
      <c r="D57" s="90" t="s">
        <v>78</v>
      </c>
      <c r="E57" s="70">
        <v>84</v>
      </c>
      <c r="F57" s="71">
        <f>SUM(G57:I57)</f>
        <v>643</v>
      </c>
      <c r="G57" s="72">
        <v>643</v>
      </c>
      <c r="H57" s="72">
        <v>0</v>
      </c>
      <c r="I57" s="72">
        <v>0</v>
      </c>
      <c r="J57" s="90" t="s">
        <v>79</v>
      </c>
      <c r="K57" s="93" t="s">
        <v>166</v>
      </c>
    </row>
    <row r="58" spans="1:11" ht="15" customHeight="1" x14ac:dyDescent="0.15">
      <c r="A58" s="133"/>
      <c r="B58" s="91"/>
      <c r="C58" s="91"/>
      <c r="D58" s="91"/>
      <c r="E58" s="70">
        <v>148</v>
      </c>
      <c r="F58" s="71">
        <f>SUM(G58:I58)</f>
        <v>1</v>
      </c>
      <c r="G58" s="72">
        <v>1</v>
      </c>
      <c r="H58" s="72">
        <v>0</v>
      </c>
      <c r="I58" s="72">
        <v>0</v>
      </c>
      <c r="J58" s="91"/>
      <c r="K58" s="94"/>
    </row>
    <row r="59" spans="1:11" x14ac:dyDescent="0.15">
      <c r="A59" s="133"/>
      <c r="B59" s="92"/>
      <c r="C59" s="92"/>
      <c r="D59" s="92"/>
      <c r="E59" s="73" t="s">
        <v>7</v>
      </c>
      <c r="F59" s="72">
        <f>SUM(F57:F58)</f>
        <v>644</v>
      </c>
      <c r="G59" s="72">
        <f>SUM(G57:G58)</f>
        <v>644</v>
      </c>
      <c r="H59" s="72">
        <f>SUM(H57:H58)</f>
        <v>0</v>
      </c>
      <c r="I59" s="72">
        <f>SUM(I57:I58)</f>
        <v>0</v>
      </c>
      <c r="J59" s="92"/>
      <c r="K59" s="95"/>
    </row>
    <row r="60" spans="1:11" ht="15" customHeight="1" x14ac:dyDescent="0.15">
      <c r="A60" s="133"/>
      <c r="B60" s="79" t="s">
        <v>47</v>
      </c>
      <c r="C60" s="79" t="s">
        <v>48</v>
      </c>
      <c r="D60" s="78" t="s">
        <v>52</v>
      </c>
      <c r="E60" s="50">
        <v>39</v>
      </c>
      <c r="F60" s="51">
        <f>SUM(G60:I60)</f>
        <v>91</v>
      </c>
      <c r="G60" s="52">
        <v>0</v>
      </c>
      <c r="H60" s="52">
        <v>0</v>
      </c>
      <c r="I60" s="52">
        <v>91</v>
      </c>
      <c r="J60" s="78" t="s">
        <v>49</v>
      </c>
      <c r="K60" s="81"/>
    </row>
    <row r="61" spans="1:11" ht="15" customHeight="1" x14ac:dyDescent="0.15">
      <c r="A61" s="133"/>
      <c r="B61" s="79"/>
      <c r="C61" s="79"/>
      <c r="D61" s="79"/>
      <c r="E61" s="50">
        <v>40</v>
      </c>
      <c r="F61" s="51">
        <f t="shared" ref="F61:F66" si="14">SUM(G61:I61)</f>
        <v>97</v>
      </c>
      <c r="G61" s="52">
        <v>0</v>
      </c>
      <c r="H61" s="52">
        <v>0</v>
      </c>
      <c r="I61" s="52">
        <v>97</v>
      </c>
      <c r="J61" s="79"/>
      <c r="K61" s="82"/>
    </row>
    <row r="62" spans="1:11" ht="15" customHeight="1" x14ac:dyDescent="0.15">
      <c r="A62" s="133"/>
      <c r="B62" s="79"/>
      <c r="C62" s="79"/>
      <c r="D62" s="79"/>
      <c r="E62" s="50">
        <v>46</v>
      </c>
      <c r="F62" s="51">
        <f t="shared" si="14"/>
        <v>325</v>
      </c>
      <c r="G62" s="52">
        <v>292</v>
      </c>
      <c r="H62" s="52">
        <v>33</v>
      </c>
      <c r="I62" s="52">
        <v>0</v>
      </c>
      <c r="J62" s="79"/>
      <c r="K62" s="82"/>
    </row>
    <row r="63" spans="1:11" ht="15" customHeight="1" x14ac:dyDescent="0.15">
      <c r="A63" s="133"/>
      <c r="B63" s="79"/>
      <c r="C63" s="79"/>
      <c r="D63" s="79"/>
      <c r="E63" s="50">
        <v>59</v>
      </c>
      <c r="F63" s="51">
        <f t="shared" si="14"/>
        <v>628</v>
      </c>
      <c r="G63" s="52">
        <v>296</v>
      </c>
      <c r="H63" s="52">
        <v>332</v>
      </c>
      <c r="I63" s="52">
        <v>0</v>
      </c>
      <c r="J63" s="79"/>
      <c r="K63" s="82"/>
    </row>
    <row r="64" spans="1:11" ht="15" customHeight="1" x14ac:dyDescent="0.15">
      <c r="A64" s="133"/>
      <c r="B64" s="79"/>
      <c r="C64" s="79"/>
      <c r="D64" s="79"/>
      <c r="E64" s="50">
        <v>74</v>
      </c>
      <c r="F64" s="51">
        <f t="shared" si="14"/>
        <v>624</v>
      </c>
      <c r="G64" s="52">
        <v>378</v>
      </c>
      <c r="H64" s="52">
        <v>246</v>
      </c>
      <c r="I64" s="52">
        <v>0</v>
      </c>
      <c r="J64" s="79"/>
      <c r="K64" s="82"/>
    </row>
    <row r="65" spans="1:11" ht="15" customHeight="1" x14ac:dyDescent="0.15">
      <c r="A65" s="133"/>
      <c r="B65" s="79"/>
      <c r="C65" s="79"/>
      <c r="D65" s="79"/>
      <c r="E65" s="50">
        <v>84</v>
      </c>
      <c r="F65" s="51">
        <f t="shared" ref="F65" si="15">SUM(G65:I65)</f>
        <v>517</v>
      </c>
      <c r="G65" s="52">
        <v>92</v>
      </c>
      <c r="H65" s="52">
        <v>425</v>
      </c>
      <c r="I65" s="52">
        <v>0</v>
      </c>
      <c r="J65" s="79"/>
      <c r="K65" s="82"/>
    </row>
    <row r="66" spans="1:11" ht="15" customHeight="1" x14ac:dyDescent="0.15">
      <c r="A66" s="133"/>
      <c r="B66" s="79"/>
      <c r="C66" s="79"/>
      <c r="D66" s="79"/>
      <c r="E66" s="50">
        <v>98</v>
      </c>
      <c r="F66" s="51">
        <f t="shared" si="14"/>
        <v>57</v>
      </c>
      <c r="G66" s="52">
        <v>29</v>
      </c>
      <c r="H66" s="52">
        <v>28</v>
      </c>
      <c r="I66" s="52">
        <v>0</v>
      </c>
      <c r="J66" s="79"/>
      <c r="K66" s="82"/>
    </row>
    <row r="67" spans="1:11" ht="15" customHeight="1" x14ac:dyDescent="0.15">
      <c r="A67" s="133"/>
      <c r="B67" s="80"/>
      <c r="C67" s="80"/>
      <c r="D67" s="80"/>
      <c r="E67" s="53" t="s">
        <v>7</v>
      </c>
      <c r="F67" s="52">
        <f>SUM(F60:F66)</f>
        <v>2339</v>
      </c>
      <c r="G67" s="52">
        <f t="shared" ref="G67:I67" si="16">SUM(G60:G66)</f>
        <v>1087</v>
      </c>
      <c r="H67" s="52">
        <f t="shared" si="16"/>
        <v>1064</v>
      </c>
      <c r="I67" s="52">
        <f t="shared" si="16"/>
        <v>188</v>
      </c>
      <c r="J67" s="80"/>
      <c r="K67" s="83"/>
    </row>
    <row r="68" spans="1:11" ht="14.1" customHeight="1" x14ac:dyDescent="0.15">
      <c r="A68" s="133"/>
      <c r="B68" s="79" t="s">
        <v>95</v>
      </c>
      <c r="C68" s="79" t="s">
        <v>48</v>
      </c>
      <c r="D68" s="78" t="s">
        <v>96</v>
      </c>
      <c r="E68" s="50">
        <v>59</v>
      </c>
      <c r="F68" s="51">
        <f>SUM(G68:I68)</f>
        <v>412</v>
      </c>
      <c r="G68" s="52">
        <v>412</v>
      </c>
      <c r="H68" s="52">
        <v>0</v>
      </c>
      <c r="I68" s="52">
        <v>0</v>
      </c>
      <c r="J68" s="78" t="s">
        <v>97</v>
      </c>
      <c r="K68" s="81"/>
    </row>
    <row r="69" spans="1:11" ht="14.1" customHeight="1" x14ac:dyDescent="0.15">
      <c r="A69" s="133"/>
      <c r="B69" s="79"/>
      <c r="C69" s="79"/>
      <c r="D69" s="79"/>
      <c r="E69" s="50">
        <v>76</v>
      </c>
      <c r="F69" s="51">
        <f t="shared" ref="F69:F74" si="17">SUM(G69:I69)</f>
        <v>506</v>
      </c>
      <c r="G69" s="52">
        <v>506</v>
      </c>
      <c r="H69" s="52">
        <v>0</v>
      </c>
      <c r="I69" s="52">
        <v>0</v>
      </c>
      <c r="J69" s="79"/>
      <c r="K69" s="82"/>
    </row>
    <row r="70" spans="1:11" ht="14.1" customHeight="1" x14ac:dyDescent="0.15">
      <c r="A70" s="133"/>
      <c r="B70" s="79"/>
      <c r="C70" s="79"/>
      <c r="D70" s="79"/>
      <c r="E70" s="50">
        <v>84</v>
      </c>
      <c r="F70" s="51">
        <f t="shared" si="17"/>
        <v>2540</v>
      </c>
      <c r="G70" s="52">
        <v>2540</v>
      </c>
      <c r="H70" s="52">
        <v>0</v>
      </c>
      <c r="I70" s="52">
        <v>0</v>
      </c>
      <c r="J70" s="79"/>
      <c r="K70" s="82"/>
    </row>
    <row r="71" spans="1:11" ht="14.1" customHeight="1" x14ac:dyDescent="0.15">
      <c r="A71" s="133"/>
      <c r="B71" s="79"/>
      <c r="C71" s="79"/>
      <c r="D71" s="79"/>
      <c r="E71" s="50">
        <v>109</v>
      </c>
      <c r="F71" s="51">
        <f t="shared" si="17"/>
        <v>261</v>
      </c>
      <c r="G71" s="52">
        <v>261</v>
      </c>
      <c r="H71" s="52">
        <v>0</v>
      </c>
      <c r="I71" s="52">
        <v>0</v>
      </c>
      <c r="J71" s="79"/>
      <c r="K71" s="82"/>
    </row>
    <row r="72" spans="1:11" ht="14.1" customHeight="1" x14ac:dyDescent="0.15">
      <c r="A72" s="133"/>
      <c r="B72" s="79"/>
      <c r="C72" s="79"/>
      <c r="D72" s="79"/>
      <c r="E72" s="50">
        <v>143</v>
      </c>
      <c r="F72" s="51">
        <f t="shared" si="17"/>
        <v>10</v>
      </c>
      <c r="G72" s="52">
        <v>10</v>
      </c>
      <c r="H72" s="52">
        <v>0</v>
      </c>
      <c r="I72" s="52">
        <v>0</v>
      </c>
      <c r="J72" s="79"/>
      <c r="K72" s="82"/>
    </row>
    <row r="73" spans="1:11" ht="14.1" customHeight="1" x14ac:dyDescent="0.15">
      <c r="A73" s="133"/>
      <c r="B73" s="79"/>
      <c r="C73" s="79"/>
      <c r="D73" s="79"/>
      <c r="E73" s="50">
        <v>159</v>
      </c>
      <c r="F73" s="51">
        <f t="shared" si="17"/>
        <v>1</v>
      </c>
      <c r="G73" s="52">
        <v>1</v>
      </c>
      <c r="H73" s="52">
        <v>0</v>
      </c>
      <c r="I73" s="52">
        <v>0</v>
      </c>
      <c r="J73" s="79"/>
      <c r="K73" s="82"/>
    </row>
    <row r="74" spans="1:11" ht="14.1" customHeight="1" x14ac:dyDescent="0.15">
      <c r="A74" s="133"/>
      <c r="B74" s="79"/>
      <c r="C74" s="79"/>
      <c r="D74" s="79"/>
      <c r="E74" s="50">
        <v>185</v>
      </c>
      <c r="F74" s="51">
        <f t="shared" si="17"/>
        <v>1</v>
      </c>
      <c r="G74" s="52">
        <v>1</v>
      </c>
      <c r="H74" s="52">
        <v>0</v>
      </c>
      <c r="I74" s="52">
        <v>0</v>
      </c>
      <c r="J74" s="79"/>
      <c r="K74" s="82"/>
    </row>
    <row r="75" spans="1:11" ht="14.1" customHeight="1" x14ac:dyDescent="0.15">
      <c r="A75" s="133"/>
      <c r="B75" s="80"/>
      <c r="C75" s="80"/>
      <c r="D75" s="80"/>
      <c r="E75" s="53" t="s">
        <v>7</v>
      </c>
      <c r="F75" s="52">
        <f>SUM(F68:F74)</f>
        <v>3731</v>
      </c>
      <c r="G75" s="52">
        <f>SUM(G68:G74)</f>
        <v>3731</v>
      </c>
      <c r="H75" s="52">
        <f>SUM(H68:H74)</f>
        <v>0</v>
      </c>
      <c r="I75" s="52">
        <f>SUM(I68:I74)</f>
        <v>0</v>
      </c>
      <c r="J75" s="80"/>
      <c r="K75" s="83"/>
    </row>
    <row r="76" spans="1:11" ht="17.100000000000001" customHeight="1" x14ac:dyDescent="0.15">
      <c r="A76" s="133"/>
      <c r="B76" s="79" t="s">
        <v>57</v>
      </c>
      <c r="C76" s="79" t="s">
        <v>54</v>
      </c>
      <c r="D76" s="78" t="s">
        <v>58</v>
      </c>
      <c r="E76" s="50">
        <v>84</v>
      </c>
      <c r="F76" s="51">
        <f>SUM(G76:I76)</f>
        <v>1164</v>
      </c>
      <c r="G76" s="52">
        <v>1164</v>
      </c>
      <c r="H76" s="52">
        <v>0</v>
      </c>
      <c r="I76" s="52">
        <v>0</v>
      </c>
      <c r="J76" s="78" t="s">
        <v>59</v>
      </c>
      <c r="K76" s="81"/>
    </row>
    <row r="77" spans="1:11" ht="17.100000000000001" customHeight="1" x14ac:dyDescent="0.15">
      <c r="A77" s="133"/>
      <c r="B77" s="80"/>
      <c r="C77" s="80"/>
      <c r="D77" s="80"/>
      <c r="E77" s="53" t="s">
        <v>7</v>
      </c>
      <c r="F77" s="52">
        <f>SUM(F76:F76)</f>
        <v>1164</v>
      </c>
      <c r="G77" s="52">
        <f>SUM(G76:G76)</f>
        <v>1164</v>
      </c>
      <c r="H77" s="52">
        <f>SUM(H76:H76)</f>
        <v>0</v>
      </c>
      <c r="I77" s="52">
        <f>SUM(I76:I76)</f>
        <v>0</v>
      </c>
      <c r="J77" s="80"/>
      <c r="K77" s="83"/>
    </row>
    <row r="78" spans="1:11" ht="17.100000000000001" customHeight="1" x14ac:dyDescent="0.15">
      <c r="A78" s="133"/>
      <c r="B78" s="79" t="s">
        <v>53</v>
      </c>
      <c r="C78" s="79" t="s">
        <v>54</v>
      </c>
      <c r="D78" s="78" t="s">
        <v>55</v>
      </c>
      <c r="E78" s="50">
        <v>75</v>
      </c>
      <c r="F78" s="51">
        <f>SUM(G78:I78)</f>
        <v>82</v>
      </c>
      <c r="G78" s="52">
        <v>82</v>
      </c>
      <c r="H78" s="52">
        <v>0</v>
      </c>
      <c r="I78" s="52">
        <v>0</v>
      </c>
      <c r="J78" s="78" t="s">
        <v>56</v>
      </c>
      <c r="K78" s="81"/>
    </row>
    <row r="79" spans="1:11" ht="17.100000000000001" customHeight="1" x14ac:dyDescent="0.15">
      <c r="A79" s="133"/>
      <c r="B79" s="79"/>
      <c r="C79" s="79"/>
      <c r="D79" s="79"/>
      <c r="E79" s="50">
        <v>84</v>
      </c>
      <c r="F79" s="51">
        <f t="shared" ref="F79:F80" si="18">SUM(G79:I79)</f>
        <v>247</v>
      </c>
      <c r="G79" s="52">
        <v>247</v>
      </c>
      <c r="H79" s="52">
        <v>0</v>
      </c>
      <c r="I79" s="52">
        <v>0</v>
      </c>
      <c r="J79" s="79"/>
      <c r="K79" s="82"/>
    </row>
    <row r="80" spans="1:11" ht="17.100000000000001" customHeight="1" x14ac:dyDescent="0.15">
      <c r="A80" s="133"/>
      <c r="B80" s="79"/>
      <c r="C80" s="79"/>
      <c r="D80" s="79"/>
      <c r="E80" s="50">
        <v>101</v>
      </c>
      <c r="F80" s="51">
        <f t="shared" si="18"/>
        <v>84</v>
      </c>
      <c r="G80" s="52">
        <v>84</v>
      </c>
      <c r="H80" s="52">
        <v>0</v>
      </c>
      <c r="I80" s="52">
        <v>0</v>
      </c>
      <c r="J80" s="79"/>
      <c r="K80" s="82"/>
    </row>
    <row r="81" spans="1:11" ht="17.100000000000001" customHeight="1" x14ac:dyDescent="0.15">
      <c r="A81" s="133"/>
      <c r="B81" s="80"/>
      <c r="C81" s="80"/>
      <c r="D81" s="80"/>
      <c r="E81" s="53" t="s">
        <v>7</v>
      </c>
      <c r="F81" s="52">
        <f>SUM(F78:F80)</f>
        <v>413</v>
      </c>
      <c r="G81" s="52">
        <f>SUM(G78:G80)</f>
        <v>413</v>
      </c>
      <c r="H81" s="52">
        <f>SUM(H78:H80)</f>
        <v>0</v>
      </c>
      <c r="I81" s="52">
        <f>SUM(I78:I80)</f>
        <v>0</v>
      </c>
      <c r="J81" s="80"/>
      <c r="K81" s="83"/>
    </row>
    <row r="82" spans="1:11" ht="17.100000000000001" customHeight="1" x14ac:dyDescent="0.15">
      <c r="A82" s="133"/>
      <c r="B82" s="79" t="s">
        <v>130</v>
      </c>
      <c r="C82" s="79" t="s">
        <v>131</v>
      </c>
      <c r="D82" s="78" t="s">
        <v>132</v>
      </c>
      <c r="E82" s="50">
        <v>84</v>
      </c>
      <c r="F82" s="51">
        <f>SUM(G82:I82)</f>
        <v>812</v>
      </c>
      <c r="G82" s="52">
        <f>527+225+60</f>
        <v>812</v>
      </c>
      <c r="H82" s="52">
        <v>0</v>
      </c>
      <c r="I82" s="52">
        <v>0</v>
      </c>
      <c r="J82" s="78" t="s">
        <v>122</v>
      </c>
      <c r="K82" s="81"/>
    </row>
    <row r="83" spans="1:11" ht="17.100000000000001" customHeight="1" x14ac:dyDescent="0.15">
      <c r="A83" s="133"/>
      <c r="B83" s="80"/>
      <c r="C83" s="80"/>
      <c r="D83" s="80"/>
      <c r="E83" s="53" t="s">
        <v>7</v>
      </c>
      <c r="F83" s="52">
        <f>SUM(F82:F82)</f>
        <v>812</v>
      </c>
      <c r="G83" s="52">
        <f>SUM(G82:G82)</f>
        <v>812</v>
      </c>
      <c r="H83" s="52">
        <f>SUM(H82:H82)</f>
        <v>0</v>
      </c>
      <c r="I83" s="52">
        <f>SUM(I82:I82)</f>
        <v>0</v>
      </c>
      <c r="J83" s="80"/>
      <c r="K83" s="83"/>
    </row>
    <row r="84" spans="1:11" ht="17.100000000000001" customHeight="1" x14ac:dyDescent="0.15">
      <c r="A84" s="133"/>
      <c r="B84" s="78" t="s">
        <v>98</v>
      </c>
      <c r="C84" s="78" t="s">
        <v>99</v>
      </c>
      <c r="D84" s="78" t="s">
        <v>101</v>
      </c>
      <c r="E84" s="50">
        <v>59</v>
      </c>
      <c r="F84" s="51">
        <f>SUM(G84:I84)</f>
        <v>179</v>
      </c>
      <c r="G84" s="52">
        <v>0</v>
      </c>
      <c r="H84" s="52">
        <v>179</v>
      </c>
      <c r="I84" s="52">
        <v>0</v>
      </c>
      <c r="J84" s="78" t="s">
        <v>100</v>
      </c>
      <c r="K84" s="81"/>
    </row>
    <row r="85" spans="1:11" ht="17.100000000000001" customHeight="1" x14ac:dyDescent="0.15">
      <c r="A85" s="133"/>
      <c r="B85" s="79"/>
      <c r="C85" s="79"/>
      <c r="D85" s="79"/>
      <c r="E85" s="50">
        <v>74</v>
      </c>
      <c r="F85" s="51">
        <f>SUM(G85:I85)</f>
        <v>494</v>
      </c>
      <c r="G85" s="52">
        <v>257</v>
      </c>
      <c r="H85" s="52">
        <v>237</v>
      </c>
      <c r="I85" s="52">
        <v>0</v>
      </c>
      <c r="J85" s="79"/>
      <c r="K85" s="82"/>
    </row>
    <row r="86" spans="1:11" ht="17.100000000000001" customHeight="1" x14ac:dyDescent="0.15">
      <c r="A86" s="133"/>
      <c r="B86" s="79"/>
      <c r="C86" s="79"/>
      <c r="D86" s="79"/>
      <c r="E86" s="50">
        <v>84</v>
      </c>
      <c r="F86" s="51">
        <f>SUM(G86:I86)</f>
        <v>434</v>
      </c>
      <c r="G86" s="52">
        <v>434</v>
      </c>
      <c r="H86" s="52">
        <v>0</v>
      </c>
      <c r="I86" s="52">
        <v>0</v>
      </c>
      <c r="J86" s="79"/>
      <c r="K86" s="82"/>
    </row>
    <row r="87" spans="1:11" ht="17.100000000000001" customHeight="1" x14ac:dyDescent="0.15">
      <c r="A87" s="134"/>
      <c r="B87" s="80"/>
      <c r="C87" s="80"/>
      <c r="D87" s="80"/>
      <c r="E87" s="53" t="s">
        <v>7</v>
      </c>
      <c r="F87" s="52">
        <f>SUM(F84:F86)</f>
        <v>1107</v>
      </c>
      <c r="G87" s="52">
        <f>SUM(G84:G86)</f>
        <v>691</v>
      </c>
      <c r="H87" s="52">
        <f>SUM(H84:H86)</f>
        <v>416</v>
      </c>
      <c r="I87" s="52">
        <f>SUM(I84:I86)</f>
        <v>0</v>
      </c>
      <c r="J87" s="80"/>
      <c r="K87" s="83"/>
    </row>
    <row r="88" spans="1:11" s="63" customFormat="1" ht="17.100000000000001" customHeight="1" x14ac:dyDescent="0.15">
      <c r="A88" s="87" t="s">
        <v>28</v>
      </c>
      <c r="B88" s="88"/>
      <c r="C88" s="88"/>
      <c r="D88" s="89"/>
      <c r="E88" s="62"/>
      <c r="F88" s="46">
        <f>SUM(F52,F56,F59,F67,F75,F77,F81,F83,F87)</f>
        <v>14259</v>
      </c>
      <c r="G88" s="46">
        <f t="shared" ref="G88:I88" si="19">SUM(G52,G56,G59,G67,G75,G77,G81,G83,G87)</f>
        <v>9973</v>
      </c>
      <c r="H88" s="46">
        <f t="shared" si="19"/>
        <v>3930</v>
      </c>
      <c r="I88" s="46">
        <f t="shared" si="19"/>
        <v>356</v>
      </c>
      <c r="J88" s="46"/>
      <c r="K88" s="45"/>
    </row>
    <row r="89" spans="1:11" ht="17.100000000000001" customHeight="1" x14ac:dyDescent="0.15">
      <c r="A89" s="132" t="s">
        <v>157</v>
      </c>
      <c r="B89" s="79" t="s">
        <v>47</v>
      </c>
      <c r="C89" s="79" t="s">
        <v>48</v>
      </c>
      <c r="D89" s="78" t="s">
        <v>51</v>
      </c>
      <c r="E89" s="50">
        <v>69</v>
      </c>
      <c r="F89" s="51">
        <f>SUM(G89:I89)</f>
        <v>33</v>
      </c>
      <c r="G89" s="52">
        <v>33</v>
      </c>
      <c r="H89" s="52">
        <v>0</v>
      </c>
      <c r="I89" s="52">
        <v>0</v>
      </c>
      <c r="J89" s="78" t="s">
        <v>49</v>
      </c>
      <c r="K89" s="81"/>
    </row>
    <row r="90" spans="1:11" ht="17.100000000000001" customHeight="1" x14ac:dyDescent="0.15">
      <c r="A90" s="133"/>
      <c r="B90" s="79"/>
      <c r="C90" s="79"/>
      <c r="D90" s="79"/>
      <c r="E90" s="50">
        <v>79</v>
      </c>
      <c r="F90" s="51">
        <f t="shared" ref="F90:F91" si="20">SUM(G90:I90)</f>
        <v>209</v>
      </c>
      <c r="G90" s="52">
        <v>209</v>
      </c>
      <c r="H90" s="52">
        <v>0</v>
      </c>
      <c r="I90" s="52">
        <v>0</v>
      </c>
      <c r="J90" s="79"/>
      <c r="K90" s="82"/>
    </row>
    <row r="91" spans="1:11" ht="17.100000000000001" customHeight="1" x14ac:dyDescent="0.15">
      <c r="A91" s="133"/>
      <c r="B91" s="79"/>
      <c r="C91" s="79"/>
      <c r="D91" s="79"/>
      <c r="E91" s="50">
        <v>84</v>
      </c>
      <c r="F91" s="51">
        <f t="shared" si="20"/>
        <v>711</v>
      </c>
      <c r="G91" s="52">
        <v>711</v>
      </c>
      <c r="H91" s="52">
        <v>0</v>
      </c>
      <c r="I91" s="52">
        <v>0</v>
      </c>
      <c r="J91" s="79"/>
      <c r="K91" s="82"/>
    </row>
    <row r="92" spans="1:11" ht="17.100000000000001" customHeight="1" x14ac:dyDescent="0.15">
      <c r="A92" s="133"/>
      <c r="B92" s="80"/>
      <c r="C92" s="80"/>
      <c r="D92" s="80"/>
      <c r="E92" s="53" t="s">
        <v>7</v>
      </c>
      <c r="F92" s="52">
        <f>SUM(F89:F91)</f>
        <v>953</v>
      </c>
      <c r="G92" s="52">
        <f>SUM(G89:G91)</f>
        <v>953</v>
      </c>
      <c r="H92" s="52">
        <f>SUM(H89:H91)</f>
        <v>0</v>
      </c>
      <c r="I92" s="52">
        <f>SUM(I89:I91)</f>
        <v>0</v>
      </c>
      <c r="J92" s="80"/>
      <c r="K92" s="83"/>
    </row>
    <row r="93" spans="1:11" ht="17.100000000000001" customHeight="1" x14ac:dyDescent="0.15">
      <c r="A93" s="133"/>
      <c r="B93" s="79" t="s">
        <v>72</v>
      </c>
      <c r="C93" s="79" t="s">
        <v>73</v>
      </c>
      <c r="D93" s="78" t="s">
        <v>74</v>
      </c>
      <c r="E93" s="50">
        <v>39</v>
      </c>
      <c r="F93" s="51">
        <f>SUM(G93:I93)</f>
        <v>220</v>
      </c>
      <c r="G93" s="52">
        <v>0</v>
      </c>
      <c r="H93" s="52">
        <v>0</v>
      </c>
      <c r="I93" s="52">
        <v>220</v>
      </c>
      <c r="J93" s="78" t="s">
        <v>75</v>
      </c>
      <c r="K93" s="81"/>
    </row>
    <row r="94" spans="1:11" ht="17.100000000000001" customHeight="1" x14ac:dyDescent="0.15">
      <c r="A94" s="133"/>
      <c r="B94" s="79"/>
      <c r="C94" s="79"/>
      <c r="D94" s="79"/>
      <c r="E94" s="50">
        <v>49</v>
      </c>
      <c r="F94" s="51">
        <f t="shared" ref="F94:F98" si="21">SUM(G94:I94)</f>
        <v>234</v>
      </c>
      <c r="G94" s="52">
        <v>212</v>
      </c>
      <c r="H94" s="52">
        <v>22</v>
      </c>
      <c r="I94" s="52">
        <v>0</v>
      </c>
      <c r="J94" s="79"/>
      <c r="K94" s="82"/>
    </row>
    <row r="95" spans="1:11" ht="17.100000000000001" customHeight="1" x14ac:dyDescent="0.15">
      <c r="A95" s="133"/>
      <c r="B95" s="79"/>
      <c r="C95" s="79"/>
      <c r="D95" s="79"/>
      <c r="E95" s="50">
        <v>59</v>
      </c>
      <c r="F95" s="51">
        <f t="shared" si="21"/>
        <v>535</v>
      </c>
      <c r="G95" s="52">
        <v>341</v>
      </c>
      <c r="H95" s="52">
        <v>194</v>
      </c>
      <c r="I95" s="52">
        <v>0</v>
      </c>
      <c r="J95" s="79"/>
      <c r="K95" s="82"/>
    </row>
    <row r="96" spans="1:11" ht="17.100000000000001" customHeight="1" x14ac:dyDescent="0.15">
      <c r="A96" s="133"/>
      <c r="B96" s="79"/>
      <c r="C96" s="79"/>
      <c r="D96" s="79"/>
      <c r="E96" s="50">
        <v>72</v>
      </c>
      <c r="F96" s="51">
        <f t="shared" si="21"/>
        <v>407</v>
      </c>
      <c r="G96" s="52">
        <v>238</v>
      </c>
      <c r="H96" s="52">
        <v>169</v>
      </c>
      <c r="I96" s="52">
        <v>0</v>
      </c>
      <c r="J96" s="79"/>
      <c r="K96" s="82"/>
    </row>
    <row r="97" spans="1:11" ht="17.100000000000001" customHeight="1" x14ac:dyDescent="0.15">
      <c r="A97" s="133"/>
      <c r="B97" s="79"/>
      <c r="C97" s="79"/>
      <c r="D97" s="79"/>
      <c r="E97" s="50">
        <v>84</v>
      </c>
      <c r="F97" s="51">
        <f t="shared" si="21"/>
        <v>2149</v>
      </c>
      <c r="G97" s="52">
        <v>1527</v>
      </c>
      <c r="H97" s="52">
        <v>622</v>
      </c>
      <c r="I97" s="52">
        <v>0</v>
      </c>
      <c r="J97" s="79"/>
      <c r="K97" s="82"/>
    </row>
    <row r="98" spans="1:11" ht="17.100000000000001" customHeight="1" x14ac:dyDescent="0.15">
      <c r="A98" s="133"/>
      <c r="B98" s="79"/>
      <c r="C98" s="79"/>
      <c r="D98" s="79"/>
      <c r="E98" s="50">
        <v>97</v>
      </c>
      <c r="F98" s="51">
        <f t="shared" si="21"/>
        <v>281</v>
      </c>
      <c r="G98" s="52">
        <v>8</v>
      </c>
      <c r="H98" s="52">
        <v>273</v>
      </c>
      <c r="I98" s="52">
        <v>0</v>
      </c>
      <c r="J98" s="79"/>
      <c r="K98" s="82"/>
    </row>
    <row r="99" spans="1:11" ht="17.100000000000001" customHeight="1" x14ac:dyDescent="0.15">
      <c r="A99" s="133"/>
      <c r="B99" s="79"/>
      <c r="C99" s="79"/>
      <c r="D99" s="79"/>
      <c r="E99" s="50">
        <v>115</v>
      </c>
      <c r="F99" s="51">
        <f t="shared" ref="F99:F103" si="22">SUM(G99:I99)</f>
        <v>197</v>
      </c>
      <c r="G99" s="52">
        <v>2</v>
      </c>
      <c r="H99" s="52">
        <v>195</v>
      </c>
      <c r="I99" s="52">
        <v>0</v>
      </c>
      <c r="J99" s="79"/>
      <c r="K99" s="82"/>
    </row>
    <row r="100" spans="1:11" ht="17.100000000000001" customHeight="1" x14ac:dyDescent="0.15">
      <c r="A100" s="133"/>
      <c r="B100" s="79"/>
      <c r="C100" s="79"/>
      <c r="D100" s="79"/>
      <c r="E100" s="50">
        <v>120</v>
      </c>
      <c r="F100" s="51">
        <f t="shared" si="22"/>
        <v>8</v>
      </c>
      <c r="G100" s="52">
        <v>0</v>
      </c>
      <c r="H100" s="52">
        <v>8</v>
      </c>
      <c r="I100" s="52">
        <v>0</v>
      </c>
      <c r="J100" s="79"/>
      <c r="K100" s="82"/>
    </row>
    <row r="101" spans="1:11" ht="17.100000000000001" customHeight="1" x14ac:dyDescent="0.15">
      <c r="A101" s="133"/>
      <c r="B101" s="79"/>
      <c r="C101" s="79"/>
      <c r="D101" s="79"/>
      <c r="E101" s="50">
        <v>132</v>
      </c>
      <c r="F101" s="51">
        <f t="shared" si="22"/>
        <v>3</v>
      </c>
      <c r="G101" s="52">
        <v>3</v>
      </c>
      <c r="H101" s="52">
        <v>0</v>
      </c>
      <c r="I101" s="52">
        <v>0</v>
      </c>
      <c r="J101" s="79"/>
      <c r="K101" s="82"/>
    </row>
    <row r="102" spans="1:11" ht="17.100000000000001" customHeight="1" x14ac:dyDescent="0.15">
      <c r="A102" s="133"/>
      <c r="B102" s="79"/>
      <c r="C102" s="79"/>
      <c r="D102" s="79"/>
      <c r="E102" s="50">
        <v>135</v>
      </c>
      <c r="F102" s="51">
        <f t="shared" si="22"/>
        <v>2</v>
      </c>
      <c r="G102" s="52">
        <v>0</v>
      </c>
      <c r="H102" s="52">
        <v>2</v>
      </c>
      <c r="I102" s="52">
        <v>0</v>
      </c>
      <c r="J102" s="79"/>
      <c r="K102" s="82"/>
    </row>
    <row r="103" spans="1:11" ht="17.100000000000001" customHeight="1" x14ac:dyDescent="0.15">
      <c r="A103" s="133"/>
      <c r="B103" s="79"/>
      <c r="C103" s="79"/>
      <c r="D103" s="79"/>
      <c r="E103" s="50">
        <v>145</v>
      </c>
      <c r="F103" s="51">
        <f t="shared" si="22"/>
        <v>1</v>
      </c>
      <c r="G103" s="52">
        <v>0</v>
      </c>
      <c r="H103" s="52">
        <v>1</v>
      </c>
      <c r="I103" s="52">
        <v>0</v>
      </c>
      <c r="J103" s="79"/>
      <c r="K103" s="82"/>
    </row>
    <row r="104" spans="1:11" ht="17.100000000000001" customHeight="1" x14ac:dyDescent="0.15">
      <c r="A104" s="133"/>
      <c r="B104" s="79"/>
      <c r="C104" s="79"/>
      <c r="D104" s="79"/>
      <c r="E104" s="50">
        <v>147</v>
      </c>
      <c r="F104" s="51">
        <f t="shared" ref="F104" si="23">SUM(G104:I104)</f>
        <v>6</v>
      </c>
      <c r="G104" s="52">
        <v>0</v>
      </c>
      <c r="H104" s="52">
        <v>6</v>
      </c>
      <c r="I104" s="52">
        <v>0</v>
      </c>
      <c r="J104" s="79"/>
      <c r="K104" s="82"/>
    </row>
    <row r="105" spans="1:11" ht="17.100000000000001" customHeight="1" x14ac:dyDescent="0.15">
      <c r="A105" s="133"/>
      <c r="B105" s="80"/>
      <c r="C105" s="80"/>
      <c r="D105" s="80"/>
      <c r="E105" s="53" t="s">
        <v>7</v>
      </c>
      <c r="F105" s="52">
        <f>SUM(F93:F104)</f>
        <v>4043</v>
      </c>
      <c r="G105" s="52">
        <f>SUM(G93:G104)</f>
        <v>2331</v>
      </c>
      <c r="H105" s="52">
        <f>SUM(H93:H104)</f>
        <v>1492</v>
      </c>
      <c r="I105" s="52">
        <f t="shared" ref="I105" si="24">SUM(I93:I98)</f>
        <v>220</v>
      </c>
      <c r="J105" s="80"/>
      <c r="K105" s="83"/>
    </row>
    <row r="106" spans="1:11" ht="17.100000000000001" customHeight="1" x14ac:dyDescent="0.15">
      <c r="A106" s="133"/>
      <c r="B106" s="79" t="s">
        <v>80</v>
      </c>
      <c r="C106" s="79" t="s">
        <v>84</v>
      </c>
      <c r="D106" s="78" t="s">
        <v>85</v>
      </c>
      <c r="E106" s="50">
        <v>39</v>
      </c>
      <c r="F106" s="51">
        <f>SUM(G106:I106)</f>
        <v>115</v>
      </c>
      <c r="G106" s="52">
        <v>0</v>
      </c>
      <c r="H106" s="52">
        <v>0</v>
      </c>
      <c r="I106" s="52">
        <v>115</v>
      </c>
      <c r="J106" s="78" t="s">
        <v>86</v>
      </c>
      <c r="K106" s="81"/>
    </row>
    <row r="107" spans="1:11" ht="17.100000000000001" customHeight="1" x14ac:dyDescent="0.15">
      <c r="A107" s="133"/>
      <c r="B107" s="79"/>
      <c r="C107" s="79"/>
      <c r="D107" s="79"/>
      <c r="E107" s="50">
        <v>46</v>
      </c>
      <c r="F107" s="51">
        <f t="shared" ref="F107:F111" si="25">SUM(G107:I107)</f>
        <v>31</v>
      </c>
      <c r="G107" s="52">
        <v>20</v>
      </c>
      <c r="H107" s="52">
        <v>11</v>
      </c>
      <c r="I107" s="52">
        <v>0</v>
      </c>
      <c r="J107" s="79"/>
      <c r="K107" s="82"/>
    </row>
    <row r="108" spans="1:11" ht="17.100000000000001" customHeight="1" x14ac:dyDescent="0.15">
      <c r="A108" s="133"/>
      <c r="B108" s="79"/>
      <c r="C108" s="79"/>
      <c r="D108" s="79"/>
      <c r="E108" s="50">
        <v>59</v>
      </c>
      <c r="F108" s="51">
        <f t="shared" si="25"/>
        <v>415</v>
      </c>
      <c r="G108" s="52">
        <v>217</v>
      </c>
      <c r="H108" s="52">
        <v>198</v>
      </c>
      <c r="I108" s="52">
        <v>0</v>
      </c>
      <c r="J108" s="79"/>
      <c r="K108" s="82"/>
    </row>
    <row r="109" spans="1:11" ht="17.100000000000001" customHeight="1" x14ac:dyDescent="0.15">
      <c r="A109" s="133"/>
      <c r="B109" s="79"/>
      <c r="C109" s="79"/>
      <c r="D109" s="79"/>
      <c r="E109" s="50">
        <v>72</v>
      </c>
      <c r="F109" s="51">
        <f t="shared" ref="F109:F110" si="26">SUM(G109:I109)</f>
        <v>768</v>
      </c>
      <c r="G109" s="52">
        <v>653</v>
      </c>
      <c r="H109" s="52">
        <v>115</v>
      </c>
      <c r="I109" s="52">
        <v>0</v>
      </c>
      <c r="J109" s="79"/>
      <c r="K109" s="82"/>
    </row>
    <row r="110" spans="1:11" ht="17.100000000000001" customHeight="1" x14ac:dyDescent="0.15">
      <c r="A110" s="133"/>
      <c r="B110" s="79"/>
      <c r="C110" s="79"/>
      <c r="D110" s="79"/>
      <c r="E110" s="50">
        <v>84</v>
      </c>
      <c r="F110" s="51">
        <f t="shared" si="26"/>
        <v>827</v>
      </c>
      <c r="G110" s="52">
        <v>270</v>
      </c>
      <c r="H110" s="52">
        <v>557</v>
      </c>
      <c r="I110" s="52">
        <v>0</v>
      </c>
      <c r="J110" s="79"/>
      <c r="K110" s="82"/>
    </row>
    <row r="111" spans="1:11" ht="17.100000000000001" customHeight="1" x14ac:dyDescent="0.15">
      <c r="A111" s="133"/>
      <c r="B111" s="79"/>
      <c r="C111" s="79"/>
      <c r="D111" s="79"/>
      <c r="E111" s="50">
        <v>100</v>
      </c>
      <c r="F111" s="51">
        <f t="shared" si="25"/>
        <v>120</v>
      </c>
      <c r="G111" s="52">
        <v>0</v>
      </c>
      <c r="H111" s="52">
        <v>120</v>
      </c>
      <c r="I111" s="52">
        <v>0</v>
      </c>
      <c r="J111" s="79"/>
      <c r="K111" s="82"/>
    </row>
    <row r="112" spans="1:11" ht="17.100000000000001" customHeight="1" x14ac:dyDescent="0.15">
      <c r="A112" s="134"/>
      <c r="B112" s="80"/>
      <c r="C112" s="80"/>
      <c r="D112" s="80"/>
      <c r="E112" s="53" t="s">
        <v>7</v>
      </c>
      <c r="F112" s="52">
        <f>SUM(F106:F111)</f>
        <v>2276</v>
      </c>
      <c r="G112" s="52">
        <f>SUM(G106:G111)</f>
        <v>1160</v>
      </c>
      <c r="H112" s="52">
        <f>SUM(H106:H111)</f>
        <v>1001</v>
      </c>
      <c r="I112" s="52">
        <f>SUM(I106:I111)</f>
        <v>115</v>
      </c>
      <c r="J112" s="80"/>
      <c r="K112" s="83"/>
    </row>
    <row r="113" spans="1:11" s="63" customFormat="1" ht="17.100000000000001" customHeight="1" x14ac:dyDescent="0.15">
      <c r="A113" s="87" t="s">
        <v>28</v>
      </c>
      <c r="B113" s="88"/>
      <c r="C113" s="88"/>
      <c r="D113" s="89"/>
      <c r="E113" s="62"/>
      <c r="F113" s="46">
        <f>SUM(F92,F105,F112)</f>
        <v>7272</v>
      </c>
      <c r="G113" s="46">
        <f t="shared" ref="G113:I113" si="27">SUM(G92,G105,G112)</f>
        <v>4444</v>
      </c>
      <c r="H113" s="46">
        <f t="shared" si="27"/>
        <v>2493</v>
      </c>
      <c r="I113" s="46">
        <f t="shared" si="27"/>
        <v>335</v>
      </c>
      <c r="J113" s="46"/>
      <c r="K113" s="45"/>
    </row>
    <row r="114" spans="1:11" ht="17.100000000000001" customHeight="1" x14ac:dyDescent="0.15">
      <c r="A114" s="132" t="s">
        <v>155</v>
      </c>
      <c r="B114" s="79" t="s">
        <v>107</v>
      </c>
      <c r="C114" s="79" t="s">
        <v>112</v>
      </c>
      <c r="D114" s="79" t="s">
        <v>113</v>
      </c>
      <c r="E114" s="50">
        <v>84</v>
      </c>
      <c r="F114" s="51">
        <f>SUM(G114:I114)</f>
        <v>250</v>
      </c>
      <c r="G114" s="52">
        <v>250</v>
      </c>
      <c r="H114" s="52">
        <v>0</v>
      </c>
      <c r="I114" s="52">
        <v>0</v>
      </c>
      <c r="J114" s="79" t="s">
        <v>110</v>
      </c>
      <c r="K114" s="82"/>
    </row>
    <row r="115" spans="1:11" ht="17.100000000000001" customHeight="1" x14ac:dyDescent="0.15">
      <c r="A115" s="133"/>
      <c r="B115" s="79"/>
      <c r="C115" s="79"/>
      <c r="D115" s="79"/>
      <c r="E115" s="50">
        <v>92</v>
      </c>
      <c r="F115" s="51">
        <f>SUM(G115:I115)</f>
        <v>113</v>
      </c>
      <c r="G115" s="52">
        <v>113</v>
      </c>
      <c r="H115" s="52">
        <v>0</v>
      </c>
      <c r="I115" s="52">
        <v>0</v>
      </c>
      <c r="J115" s="79"/>
      <c r="K115" s="82"/>
    </row>
    <row r="116" spans="1:11" ht="17.100000000000001" customHeight="1" x14ac:dyDescent="0.15">
      <c r="A116" s="133"/>
      <c r="B116" s="80"/>
      <c r="C116" s="80"/>
      <c r="D116" s="80"/>
      <c r="E116" s="53" t="s">
        <v>7</v>
      </c>
      <c r="F116" s="52">
        <f>SUM(F114:F115)</f>
        <v>363</v>
      </c>
      <c r="G116" s="52">
        <f t="shared" ref="G116:I116" si="28">SUM(G114:G115)</f>
        <v>363</v>
      </c>
      <c r="H116" s="52">
        <f t="shared" si="28"/>
        <v>0</v>
      </c>
      <c r="I116" s="52">
        <f t="shared" si="28"/>
        <v>0</v>
      </c>
      <c r="J116" s="80"/>
      <c r="K116" s="83"/>
    </row>
    <row r="117" spans="1:11" ht="17.100000000000001" customHeight="1" x14ac:dyDescent="0.15">
      <c r="A117" s="133"/>
      <c r="B117" s="79" t="s">
        <v>141</v>
      </c>
      <c r="C117" s="79" t="s">
        <v>138</v>
      </c>
      <c r="D117" s="78" t="s">
        <v>144</v>
      </c>
      <c r="E117" s="50">
        <v>84</v>
      </c>
      <c r="F117" s="51">
        <f>SUM(G117:I117)</f>
        <v>481</v>
      </c>
      <c r="G117" s="52">
        <v>481</v>
      </c>
      <c r="H117" s="52">
        <v>0</v>
      </c>
      <c r="I117" s="52">
        <v>0</v>
      </c>
      <c r="J117" s="78" t="s">
        <v>145</v>
      </c>
      <c r="K117" s="81"/>
    </row>
    <row r="118" spans="1:11" ht="17.100000000000001" customHeight="1" x14ac:dyDescent="0.15">
      <c r="A118" s="133"/>
      <c r="B118" s="80"/>
      <c r="C118" s="80"/>
      <c r="D118" s="80"/>
      <c r="E118" s="53" t="s">
        <v>7</v>
      </c>
      <c r="F118" s="52">
        <f>SUM(F117:F117)</f>
        <v>481</v>
      </c>
      <c r="G118" s="52">
        <f>SUM(G117:G117)</f>
        <v>481</v>
      </c>
      <c r="H118" s="52">
        <f>SUM(H117:H117)</f>
        <v>0</v>
      </c>
      <c r="I118" s="52">
        <f>SUM(I117:I117)</f>
        <v>0</v>
      </c>
      <c r="J118" s="80"/>
      <c r="K118" s="83"/>
    </row>
    <row r="119" spans="1:11" ht="17.100000000000001" customHeight="1" x14ac:dyDescent="0.15">
      <c r="A119" s="133"/>
      <c r="B119" s="79" t="s">
        <v>91</v>
      </c>
      <c r="C119" s="79" t="s">
        <v>92</v>
      </c>
      <c r="D119" s="78" t="s">
        <v>93</v>
      </c>
      <c r="E119" s="50">
        <v>73</v>
      </c>
      <c r="F119" s="51">
        <f>SUM(G119:I119)</f>
        <v>38</v>
      </c>
      <c r="G119" s="52">
        <v>38</v>
      </c>
      <c r="H119" s="52">
        <v>0</v>
      </c>
      <c r="I119" s="52">
        <v>0</v>
      </c>
      <c r="J119" s="78" t="s">
        <v>94</v>
      </c>
      <c r="K119" s="81"/>
    </row>
    <row r="120" spans="1:11" ht="17.100000000000001" customHeight="1" x14ac:dyDescent="0.15">
      <c r="A120" s="133"/>
      <c r="B120" s="79"/>
      <c r="C120" s="79"/>
      <c r="D120" s="79"/>
      <c r="E120" s="50">
        <v>76</v>
      </c>
      <c r="F120" s="51">
        <f t="shared" ref="F120:F122" si="29">SUM(G120:I120)</f>
        <v>258</v>
      </c>
      <c r="G120" s="52">
        <v>258</v>
      </c>
      <c r="H120" s="52">
        <v>0</v>
      </c>
      <c r="I120" s="52">
        <v>0</v>
      </c>
      <c r="J120" s="79"/>
      <c r="K120" s="82"/>
    </row>
    <row r="121" spans="1:11" ht="17.100000000000001" customHeight="1" x14ac:dyDescent="0.15">
      <c r="A121" s="133"/>
      <c r="B121" s="79"/>
      <c r="C121" s="79"/>
      <c r="D121" s="79"/>
      <c r="E121" s="50">
        <v>84</v>
      </c>
      <c r="F121" s="51">
        <f t="shared" ref="F121" si="30">SUM(G121:I121)</f>
        <v>544</v>
      </c>
      <c r="G121" s="52">
        <v>544</v>
      </c>
      <c r="H121" s="52">
        <v>0</v>
      </c>
      <c r="I121" s="52">
        <v>0</v>
      </c>
      <c r="J121" s="79"/>
      <c r="K121" s="82"/>
    </row>
    <row r="122" spans="1:11" ht="17.100000000000001" customHeight="1" x14ac:dyDescent="0.15">
      <c r="A122" s="133"/>
      <c r="B122" s="79"/>
      <c r="C122" s="79"/>
      <c r="D122" s="79"/>
      <c r="E122" s="50">
        <v>123</v>
      </c>
      <c r="F122" s="51">
        <f t="shared" si="29"/>
        <v>97</v>
      </c>
      <c r="G122" s="52">
        <v>97</v>
      </c>
      <c r="H122" s="52">
        <v>0</v>
      </c>
      <c r="I122" s="52">
        <v>0</v>
      </c>
      <c r="J122" s="79"/>
      <c r="K122" s="82"/>
    </row>
    <row r="123" spans="1:11" ht="17.100000000000001" customHeight="1" x14ac:dyDescent="0.15">
      <c r="A123" s="133"/>
      <c r="B123" s="80"/>
      <c r="C123" s="80"/>
      <c r="D123" s="80"/>
      <c r="E123" s="53" t="s">
        <v>7</v>
      </c>
      <c r="F123" s="52">
        <f>SUM(F119:F122)</f>
        <v>937</v>
      </c>
      <c r="G123" s="52">
        <f t="shared" ref="G123:I123" si="31">SUM(G119:G122)</f>
        <v>937</v>
      </c>
      <c r="H123" s="52">
        <f t="shared" si="31"/>
        <v>0</v>
      </c>
      <c r="I123" s="52">
        <f t="shared" si="31"/>
        <v>0</v>
      </c>
      <c r="J123" s="80"/>
      <c r="K123" s="83"/>
    </row>
    <row r="124" spans="1:11" ht="17.100000000000001" customHeight="1" x14ac:dyDescent="0.15">
      <c r="A124" s="133"/>
      <c r="B124" s="79" t="s">
        <v>65</v>
      </c>
      <c r="C124" s="79" t="s">
        <v>48</v>
      </c>
      <c r="D124" s="78" t="s">
        <v>66</v>
      </c>
      <c r="E124" s="50">
        <v>76</v>
      </c>
      <c r="F124" s="51">
        <f>SUM(G124:I124)</f>
        <v>77</v>
      </c>
      <c r="G124" s="52">
        <v>77</v>
      </c>
      <c r="H124" s="52">
        <v>0</v>
      </c>
      <c r="I124" s="52">
        <v>0</v>
      </c>
      <c r="J124" s="78" t="s">
        <v>67</v>
      </c>
      <c r="K124" s="81"/>
    </row>
    <row r="125" spans="1:11" ht="17.100000000000001" customHeight="1" x14ac:dyDescent="0.15">
      <c r="A125" s="133"/>
      <c r="B125" s="79"/>
      <c r="C125" s="79"/>
      <c r="D125" s="79"/>
      <c r="E125" s="50">
        <v>84</v>
      </c>
      <c r="F125" s="51">
        <f t="shared" ref="F125" si="32">SUM(G125:I125)</f>
        <v>236</v>
      </c>
      <c r="G125" s="52">
        <v>236</v>
      </c>
      <c r="H125" s="52">
        <v>0</v>
      </c>
      <c r="I125" s="52">
        <v>0</v>
      </c>
      <c r="J125" s="79"/>
      <c r="K125" s="82"/>
    </row>
    <row r="126" spans="1:11" ht="17.100000000000001" customHeight="1" x14ac:dyDescent="0.15">
      <c r="A126" s="134"/>
      <c r="B126" s="80"/>
      <c r="C126" s="80"/>
      <c r="D126" s="80"/>
      <c r="E126" s="53" t="s">
        <v>7</v>
      </c>
      <c r="F126" s="52">
        <f>SUM(F124:F125)</f>
        <v>313</v>
      </c>
      <c r="G126" s="52">
        <f>SUM(G124:G125)</f>
        <v>313</v>
      </c>
      <c r="H126" s="52">
        <f>SUM(H124:H125)</f>
        <v>0</v>
      </c>
      <c r="I126" s="52">
        <f>SUM(I124:I125)</f>
        <v>0</v>
      </c>
      <c r="J126" s="80"/>
      <c r="K126" s="83"/>
    </row>
    <row r="127" spans="1:11" s="63" customFormat="1" ht="17.100000000000001" customHeight="1" x14ac:dyDescent="0.15">
      <c r="A127" s="87" t="s">
        <v>28</v>
      </c>
      <c r="B127" s="88"/>
      <c r="C127" s="88"/>
      <c r="D127" s="89"/>
      <c r="E127" s="62"/>
      <c r="F127" s="46">
        <f>SUM(F126,F116,F118,F123)</f>
        <v>2094</v>
      </c>
      <c r="G127" s="46">
        <f t="shared" ref="G127:I127" si="33">SUM(G126,G116,G118,G123)</f>
        <v>2094</v>
      </c>
      <c r="H127" s="46">
        <f t="shared" si="33"/>
        <v>0</v>
      </c>
      <c r="I127" s="46">
        <f t="shared" si="33"/>
        <v>0</v>
      </c>
      <c r="J127" s="46"/>
      <c r="K127" s="45"/>
    </row>
    <row r="128" spans="1:11" ht="17.100000000000001" customHeight="1" x14ac:dyDescent="0.15">
      <c r="A128" s="132" t="s">
        <v>154</v>
      </c>
      <c r="B128" s="79" t="s">
        <v>102</v>
      </c>
      <c r="C128" s="79" t="s">
        <v>92</v>
      </c>
      <c r="D128" s="78" t="s">
        <v>103</v>
      </c>
      <c r="E128" s="50">
        <v>203</v>
      </c>
      <c r="F128" s="51">
        <f>SUM(G128:I128)</f>
        <v>68</v>
      </c>
      <c r="G128" s="52">
        <f>11+11+12+12+11+11</f>
        <v>68</v>
      </c>
      <c r="H128" s="52">
        <v>0</v>
      </c>
      <c r="I128" s="52">
        <v>0</v>
      </c>
      <c r="J128" s="78" t="s">
        <v>104</v>
      </c>
      <c r="K128" s="81"/>
    </row>
    <row r="129" spans="1:11" ht="17.100000000000001" customHeight="1" x14ac:dyDescent="0.15">
      <c r="A129" s="133"/>
      <c r="B129" s="79"/>
      <c r="C129" s="79"/>
      <c r="D129" s="79"/>
      <c r="E129" s="50">
        <v>239</v>
      </c>
      <c r="F129" s="51">
        <f t="shared" ref="F129:F131" si="34">SUM(G129:I129)</f>
        <v>2</v>
      </c>
      <c r="G129" s="52">
        <v>2</v>
      </c>
      <c r="H129" s="52">
        <v>0</v>
      </c>
      <c r="I129" s="52">
        <v>0</v>
      </c>
      <c r="J129" s="79"/>
      <c r="K129" s="82"/>
    </row>
    <row r="130" spans="1:11" ht="17.100000000000001" customHeight="1" x14ac:dyDescent="0.15">
      <c r="A130" s="133"/>
      <c r="B130" s="79"/>
      <c r="C130" s="79"/>
      <c r="D130" s="79"/>
      <c r="E130" s="50">
        <v>241</v>
      </c>
      <c r="F130" s="51">
        <f t="shared" si="34"/>
        <v>1</v>
      </c>
      <c r="G130" s="52">
        <v>1</v>
      </c>
      <c r="H130" s="52">
        <v>0</v>
      </c>
      <c r="I130" s="52">
        <v>0</v>
      </c>
      <c r="J130" s="79"/>
      <c r="K130" s="82"/>
    </row>
    <row r="131" spans="1:11" ht="17.100000000000001" customHeight="1" x14ac:dyDescent="0.15">
      <c r="A131" s="133"/>
      <c r="B131" s="79"/>
      <c r="C131" s="79"/>
      <c r="D131" s="79"/>
      <c r="E131" s="50">
        <v>250</v>
      </c>
      <c r="F131" s="51">
        <f t="shared" si="34"/>
        <v>1</v>
      </c>
      <c r="G131" s="52">
        <v>1</v>
      </c>
      <c r="H131" s="52">
        <v>0</v>
      </c>
      <c r="I131" s="52">
        <v>0</v>
      </c>
      <c r="J131" s="79"/>
      <c r="K131" s="82"/>
    </row>
    <row r="132" spans="1:11" ht="17.100000000000001" customHeight="1" x14ac:dyDescent="0.15">
      <c r="A132" s="134"/>
      <c r="B132" s="80"/>
      <c r="C132" s="80"/>
      <c r="D132" s="80"/>
      <c r="E132" s="53" t="s">
        <v>7</v>
      </c>
      <c r="F132" s="52">
        <f>SUM(F128:F131)</f>
        <v>72</v>
      </c>
      <c r="G132" s="52">
        <f>SUM(G128:G131)</f>
        <v>72</v>
      </c>
      <c r="H132" s="52">
        <f>SUM(H128:H131)</f>
        <v>0</v>
      </c>
      <c r="I132" s="52">
        <f>SUM(I128:I131)</f>
        <v>0</v>
      </c>
      <c r="J132" s="80"/>
      <c r="K132" s="83"/>
    </row>
    <row r="133" spans="1:11" s="57" customFormat="1" ht="17.100000000000001" customHeight="1" x14ac:dyDescent="0.15">
      <c r="A133" s="120" t="s">
        <v>42</v>
      </c>
      <c r="B133" s="121"/>
      <c r="C133" s="121"/>
      <c r="D133" s="122"/>
      <c r="E133" s="59"/>
      <c r="F133" s="60">
        <f>SUM(F132)</f>
        <v>72</v>
      </c>
      <c r="G133" s="60">
        <f t="shared" ref="G133:I133" si="35">SUM(G132)</f>
        <v>72</v>
      </c>
      <c r="H133" s="60">
        <f t="shared" si="35"/>
        <v>0</v>
      </c>
      <c r="I133" s="60">
        <f t="shared" si="35"/>
        <v>0</v>
      </c>
      <c r="J133" s="60"/>
      <c r="K133" s="61"/>
    </row>
    <row r="134" spans="1:11" ht="17.100000000000001" customHeight="1" x14ac:dyDescent="0.15">
      <c r="A134" s="74" t="s">
        <v>156</v>
      </c>
      <c r="B134" s="79" t="s">
        <v>80</v>
      </c>
      <c r="C134" s="79" t="s">
        <v>81</v>
      </c>
      <c r="D134" s="78" t="s">
        <v>82</v>
      </c>
      <c r="E134" s="50">
        <v>49</v>
      </c>
      <c r="F134" s="51">
        <f>SUM(G134:I134)</f>
        <v>94</v>
      </c>
      <c r="G134" s="52">
        <v>81</v>
      </c>
      <c r="H134" s="52">
        <v>13</v>
      </c>
      <c r="I134" s="52">
        <v>0</v>
      </c>
      <c r="J134" s="78" t="s">
        <v>83</v>
      </c>
      <c r="K134" s="81"/>
    </row>
    <row r="135" spans="1:11" ht="17.100000000000001" customHeight="1" x14ac:dyDescent="0.15">
      <c r="A135" s="75"/>
      <c r="B135" s="79"/>
      <c r="C135" s="79"/>
      <c r="D135" s="79"/>
      <c r="E135" s="50">
        <v>59</v>
      </c>
      <c r="F135" s="51">
        <f t="shared" ref="F135:F138" si="36">SUM(G135:I135)</f>
        <v>197</v>
      </c>
      <c r="G135" s="52">
        <v>106</v>
      </c>
      <c r="H135" s="52">
        <v>91</v>
      </c>
      <c r="I135" s="52">
        <v>0</v>
      </c>
      <c r="J135" s="79"/>
      <c r="K135" s="82"/>
    </row>
    <row r="136" spans="1:11" ht="17.100000000000001" customHeight="1" x14ac:dyDescent="0.15">
      <c r="A136" s="75"/>
      <c r="B136" s="79"/>
      <c r="C136" s="79"/>
      <c r="D136" s="79"/>
      <c r="E136" s="50">
        <v>72</v>
      </c>
      <c r="F136" s="51">
        <f t="shared" si="36"/>
        <v>276</v>
      </c>
      <c r="G136" s="52">
        <v>155</v>
      </c>
      <c r="H136" s="52">
        <v>121</v>
      </c>
      <c r="I136" s="52">
        <v>0</v>
      </c>
      <c r="J136" s="79"/>
      <c r="K136" s="82"/>
    </row>
    <row r="137" spans="1:11" ht="17.100000000000001" customHeight="1" x14ac:dyDescent="0.15">
      <c r="A137" s="75"/>
      <c r="B137" s="79"/>
      <c r="C137" s="79"/>
      <c r="D137" s="79"/>
      <c r="E137" s="50">
        <v>84</v>
      </c>
      <c r="F137" s="51">
        <f t="shared" si="36"/>
        <v>2035</v>
      </c>
      <c r="G137" s="52">
        <v>1630</v>
      </c>
      <c r="H137" s="52">
        <v>405</v>
      </c>
      <c r="I137" s="52">
        <v>0</v>
      </c>
      <c r="J137" s="79"/>
      <c r="K137" s="82"/>
    </row>
    <row r="138" spans="1:11" ht="17.100000000000001" customHeight="1" x14ac:dyDescent="0.15">
      <c r="A138" s="75"/>
      <c r="B138" s="79"/>
      <c r="C138" s="79"/>
      <c r="D138" s="79"/>
      <c r="E138" s="50">
        <v>99</v>
      </c>
      <c r="F138" s="51">
        <f t="shared" si="36"/>
        <v>161</v>
      </c>
      <c r="G138" s="52">
        <v>0</v>
      </c>
      <c r="H138" s="52">
        <v>161</v>
      </c>
      <c r="I138" s="52">
        <v>0</v>
      </c>
      <c r="J138" s="79"/>
      <c r="K138" s="82"/>
    </row>
    <row r="139" spans="1:11" ht="17.100000000000001" customHeight="1" x14ac:dyDescent="0.15">
      <c r="A139" s="75"/>
      <c r="B139" s="80"/>
      <c r="C139" s="80"/>
      <c r="D139" s="80"/>
      <c r="E139" s="53" t="s">
        <v>7</v>
      </c>
      <c r="F139" s="52">
        <f>SUM(F134:F138)</f>
        <v>2763</v>
      </c>
      <c r="G139" s="52">
        <f>SUM(G134:G138)</f>
        <v>1972</v>
      </c>
      <c r="H139" s="52">
        <f>SUM(H134:H138)</f>
        <v>791</v>
      </c>
      <c r="I139" s="52">
        <f>SUM(I134:I138)</f>
        <v>0</v>
      </c>
      <c r="J139" s="80"/>
      <c r="K139" s="83"/>
    </row>
    <row r="140" spans="1:11" ht="20.100000000000001" customHeight="1" x14ac:dyDescent="0.15">
      <c r="A140" s="75" t="s">
        <v>163</v>
      </c>
      <c r="B140" s="79" t="s">
        <v>107</v>
      </c>
      <c r="C140" s="79" t="s">
        <v>108</v>
      </c>
      <c r="D140" s="78" t="s">
        <v>109</v>
      </c>
      <c r="E140" s="50">
        <v>59</v>
      </c>
      <c r="F140" s="51">
        <f>SUM(G140:I140)</f>
        <v>325</v>
      </c>
      <c r="G140" s="52">
        <v>237</v>
      </c>
      <c r="H140" s="52">
        <v>55</v>
      </c>
      <c r="I140" s="52">
        <v>33</v>
      </c>
      <c r="J140" s="78" t="s">
        <v>110</v>
      </c>
      <c r="K140" s="81" t="s">
        <v>167</v>
      </c>
    </row>
    <row r="141" spans="1:11" ht="20.100000000000001" customHeight="1" x14ac:dyDescent="0.15">
      <c r="A141" s="75"/>
      <c r="B141" s="79"/>
      <c r="C141" s="79"/>
      <c r="D141" s="79"/>
      <c r="E141" s="50">
        <v>74</v>
      </c>
      <c r="F141" s="51">
        <f t="shared" ref="F141:F142" si="37">SUM(G141:I141)</f>
        <v>200</v>
      </c>
      <c r="G141" s="52">
        <v>161</v>
      </c>
      <c r="H141" s="52">
        <v>39</v>
      </c>
      <c r="I141" s="52">
        <v>0</v>
      </c>
      <c r="J141" s="79"/>
      <c r="K141" s="82"/>
    </row>
    <row r="142" spans="1:11" ht="20.100000000000001" customHeight="1" x14ac:dyDescent="0.15">
      <c r="A142" s="75"/>
      <c r="B142" s="79"/>
      <c r="C142" s="79"/>
      <c r="D142" s="79"/>
      <c r="E142" s="50">
        <v>84</v>
      </c>
      <c r="F142" s="51">
        <f t="shared" si="37"/>
        <v>125</v>
      </c>
      <c r="G142" s="52">
        <v>87</v>
      </c>
      <c r="H142" s="52">
        <v>38</v>
      </c>
      <c r="I142" s="52">
        <v>0</v>
      </c>
      <c r="J142" s="79"/>
      <c r="K142" s="82"/>
    </row>
    <row r="143" spans="1:11" ht="20.100000000000001" customHeight="1" x14ac:dyDescent="0.15">
      <c r="A143" s="76"/>
      <c r="B143" s="80"/>
      <c r="C143" s="80"/>
      <c r="D143" s="80"/>
      <c r="E143" s="53" t="s">
        <v>7</v>
      </c>
      <c r="F143" s="52">
        <f>SUM(F140:F142)</f>
        <v>650</v>
      </c>
      <c r="G143" s="52">
        <f>SUM(G140:G142)</f>
        <v>485</v>
      </c>
      <c r="H143" s="52">
        <f>SUM(H140:H142)</f>
        <v>132</v>
      </c>
      <c r="I143" s="52">
        <f>SUM(I140:I142)</f>
        <v>33</v>
      </c>
      <c r="J143" s="80"/>
      <c r="K143" s="83"/>
    </row>
    <row r="144" spans="1:11" s="57" customFormat="1" ht="20.100000000000001" customHeight="1" x14ac:dyDescent="0.15">
      <c r="A144" s="120" t="s">
        <v>42</v>
      </c>
      <c r="B144" s="121"/>
      <c r="C144" s="121"/>
      <c r="D144" s="122"/>
      <c r="E144" s="59"/>
      <c r="F144" s="60">
        <f>SUM(F139,F143)</f>
        <v>3413</v>
      </c>
      <c r="G144" s="60">
        <f t="shared" ref="G144:I144" si="38">SUM(G139,G143)</f>
        <v>2457</v>
      </c>
      <c r="H144" s="60">
        <f t="shared" si="38"/>
        <v>923</v>
      </c>
      <c r="I144" s="60">
        <f t="shared" si="38"/>
        <v>33</v>
      </c>
      <c r="J144" s="60"/>
      <c r="K144" s="61"/>
    </row>
    <row r="145" spans="1:11" s="57" customFormat="1" ht="20.100000000000001" customHeight="1" x14ac:dyDescent="0.15">
      <c r="A145" s="129" t="s">
        <v>60</v>
      </c>
      <c r="B145" s="123" t="s">
        <v>61</v>
      </c>
      <c r="C145" s="123" t="s">
        <v>62</v>
      </c>
      <c r="D145" s="125" t="s">
        <v>63</v>
      </c>
      <c r="E145" s="54">
        <v>59</v>
      </c>
      <c r="F145" s="55">
        <f>SUM(G145:I145)</f>
        <v>345</v>
      </c>
      <c r="G145" s="56">
        <v>104</v>
      </c>
      <c r="H145" s="56">
        <v>241</v>
      </c>
      <c r="I145" s="56">
        <v>0</v>
      </c>
      <c r="J145" s="125" t="s">
        <v>64</v>
      </c>
      <c r="K145" s="126"/>
    </row>
    <row r="146" spans="1:11" s="57" customFormat="1" ht="20.100000000000001" customHeight="1" x14ac:dyDescent="0.15">
      <c r="A146" s="130"/>
      <c r="B146" s="123"/>
      <c r="C146" s="123"/>
      <c r="D146" s="123"/>
      <c r="E146" s="54">
        <v>84</v>
      </c>
      <c r="F146" s="55">
        <f>SUM(G146:I146)</f>
        <v>111</v>
      </c>
      <c r="G146" s="56">
        <v>34</v>
      </c>
      <c r="H146" s="56">
        <v>77</v>
      </c>
      <c r="I146" s="56">
        <v>0</v>
      </c>
      <c r="J146" s="123"/>
      <c r="K146" s="127"/>
    </row>
    <row r="147" spans="1:11" s="57" customFormat="1" ht="20.100000000000001" customHeight="1" x14ac:dyDescent="0.15">
      <c r="A147" s="130"/>
      <c r="B147" s="124"/>
      <c r="C147" s="124"/>
      <c r="D147" s="124"/>
      <c r="E147" s="58" t="s">
        <v>7</v>
      </c>
      <c r="F147" s="56">
        <f>SUM(F145:F146)</f>
        <v>456</v>
      </c>
      <c r="G147" s="56">
        <f>SUM(G145:G146)</f>
        <v>138</v>
      </c>
      <c r="H147" s="56">
        <f>SUM(H145:H146)</f>
        <v>318</v>
      </c>
      <c r="I147" s="56">
        <f>SUM(I145:I146)</f>
        <v>0</v>
      </c>
      <c r="J147" s="124"/>
      <c r="K147" s="128"/>
    </row>
    <row r="148" spans="1:11" ht="20.100000000000001" customHeight="1" x14ac:dyDescent="0.15">
      <c r="A148" s="130"/>
      <c r="B148" s="79" t="s">
        <v>47</v>
      </c>
      <c r="C148" s="79" t="s">
        <v>48</v>
      </c>
      <c r="D148" s="78" t="s">
        <v>50</v>
      </c>
      <c r="E148" s="50">
        <v>59</v>
      </c>
      <c r="F148" s="51">
        <f>SUM(G148:I148)</f>
        <v>137</v>
      </c>
      <c r="G148" s="52">
        <v>137</v>
      </c>
      <c r="H148" s="52">
        <v>0</v>
      </c>
      <c r="I148" s="52">
        <v>0</v>
      </c>
      <c r="J148" s="78" t="s">
        <v>49</v>
      </c>
      <c r="K148" s="81"/>
    </row>
    <row r="149" spans="1:11" ht="20.100000000000001" customHeight="1" x14ac:dyDescent="0.15">
      <c r="A149" s="130"/>
      <c r="B149" s="79"/>
      <c r="C149" s="79"/>
      <c r="D149" s="79"/>
      <c r="E149" s="50">
        <v>74</v>
      </c>
      <c r="F149" s="51">
        <f t="shared" ref="F149:F151" si="39">SUM(G149:I149)</f>
        <v>213</v>
      </c>
      <c r="G149" s="52">
        <v>213</v>
      </c>
      <c r="H149" s="52">
        <v>0</v>
      </c>
      <c r="I149" s="52">
        <v>0</v>
      </c>
      <c r="J149" s="79"/>
      <c r="K149" s="82"/>
    </row>
    <row r="150" spans="1:11" ht="20.100000000000001" customHeight="1" x14ac:dyDescent="0.15">
      <c r="A150" s="130"/>
      <c r="B150" s="79"/>
      <c r="C150" s="79"/>
      <c r="D150" s="79"/>
      <c r="E150" s="50">
        <v>84</v>
      </c>
      <c r="F150" s="51">
        <f t="shared" si="39"/>
        <v>172</v>
      </c>
      <c r="G150" s="52">
        <v>172</v>
      </c>
      <c r="H150" s="52">
        <v>0</v>
      </c>
      <c r="I150" s="52">
        <v>0</v>
      </c>
      <c r="J150" s="79"/>
      <c r="K150" s="82"/>
    </row>
    <row r="151" spans="1:11" ht="20.100000000000001" customHeight="1" x14ac:dyDescent="0.15">
      <c r="A151" s="130"/>
      <c r="B151" s="79"/>
      <c r="C151" s="79"/>
      <c r="D151" s="79"/>
      <c r="E151" s="50">
        <v>102</v>
      </c>
      <c r="F151" s="51">
        <f t="shared" si="39"/>
        <v>50</v>
      </c>
      <c r="G151" s="52">
        <v>50</v>
      </c>
      <c r="H151" s="52">
        <v>0</v>
      </c>
      <c r="I151" s="52">
        <v>0</v>
      </c>
      <c r="J151" s="79"/>
      <c r="K151" s="82"/>
    </row>
    <row r="152" spans="1:11" ht="20.100000000000001" customHeight="1" x14ac:dyDescent="0.15">
      <c r="A152" s="131"/>
      <c r="B152" s="80"/>
      <c r="C152" s="80"/>
      <c r="D152" s="80"/>
      <c r="E152" s="53" t="s">
        <v>7</v>
      </c>
      <c r="F152" s="52">
        <f>SUM(F148:F151)</f>
        <v>572</v>
      </c>
      <c r="G152" s="52">
        <f>SUM(G148:G151)</f>
        <v>572</v>
      </c>
      <c r="H152" s="52">
        <f>SUM(H148:H151)</f>
        <v>0</v>
      </c>
      <c r="I152" s="52">
        <f>SUM(I148:I151)</f>
        <v>0</v>
      </c>
      <c r="J152" s="80"/>
      <c r="K152" s="83"/>
    </row>
    <row r="153" spans="1:11" s="57" customFormat="1" ht="20.100000000000001" customHeight="1" x14ac:dyDescent="0.15">
      <c r="A153" s="120" t="s">
        <v>42</v>
      </c>
      <c r="B153" s="121"/>
      <c r="C153" s="121"/>
      <c r="D153" s="122"/>
      <c r="E153" s="59"/>
      <c r="F153" s="60">
        <f>SUM(F147,F152)</f>
        <v>1028</v>
      </c>
      <c r="G153" s="60">
        <f t="shared" ref="G153:I153" si="40">SUM(G147,G152)</f>
        <v>710</v>
      </c>
      <c r="H153" s="60">
        <f t="shared" si="40"/>
        <v>318</v>
      </c>
      <c r="I153" s="60">
        <f t="shared" si="40"/>
        <v>0</v>
      </c>
      <c r="J153" s="60"/>
      <c r="K153" s="61"/>
    </row>
    <row r="154" spans="1:11" ht="20.100000000000001" customHeight="1" x14ac:dyDescent="0.15">
      <c r="A154" s="132" t="s">
        <v>161</v>
      </c>
      <c r="B154" s="79" t="s">
        <v>114</v>
      </c>
      <c r="C154" s="79" t="s">
        <v>115</v>
      </c>
      <c r="D154" s="78" t="s">
        <v>123</v>
      </c>
      <c r="E154" s="50">
        <v>74</v>
      </c>
      <c r="F154" s="51">
        <f>SUM(G154:I154)</f>
        <v>206</v>
      </c>
      <c r="G154" s="52">
        <f>155+51</f>
        <v>206</v>
      </c>
      <c r="H154" s="52">
        <v>0</v>
      </c>
      <c r="I154" s="52">
        <v>0</v>
      </c>
      <c r="J154" s="78" t="s">
        <v>117</v>
      </c>
      <c r="K154" s="81"/>
    </row>
    <row r="155" spans="1:11" ht="20.100000000000001" customHeight="1" x14ac:dyDescent="0.15">
      <c r="A155" s="133"/>
      <c r="B155" s="79"/>
      <c r="C155" s="79"/>
      <c r="D155" s="79"/>
      <c r="E155" s="50">
        <v>84</v>
      </c>
      <c r="F155" s="51">
        <f t="shared" ref="F155:F156" si="41">SUM(G155:I155)</f>
        <v>684</v>
      </c>
      <c r="G155" s="52">
        <f>426+208+50</f>
        <v>684</v>
      </c>
      <c r="H155" s="52">
        <v>0</v>
      </c>
      <c r="I155" s="52">
        <v>0</v>
      </c>
      <c r="J155" s="79"/>
      <c r="K155" s="82"/>
    </row>
    <row r="156" spans="1:11" ht="20.100000000000001" customHeight="1" x14ac:dyDescent="0.15">
      <c r="A156" s="133"/>
      <c r="B156" s="79"/>
      <c r="C156" s="79"/>
      <c r="D156" s="79"/>
      <c r="E156" s="50">
        <v>110</v>
      </c>
      <c r="F156" s="51">
        <f t="shared" si="41"/>
        <v>158</v>
      </c>
      <c r="G156" s="52">
        <f>79+79</f>
        <v>158</v>
      </c>
      <c r="H156" s="52">
        <v>0</v>
      </c>
      <c r="I156" s="52">
        <v>0</v>
      </c>
      <c r="J156" s="79"/>
      <c r="K156" s="82"/>
    </row>
    <row r="157" spans="1:11" ht="20.100000000000001" customHeight="1" x14ac:dyDescent="0.15">
      <c r="A157" s="133"/>
      <c r="B157" s="80"/>
      <c r="C157" s="80"/>
      <c r="D157" s="80"/>
      <c r="E157" s="53" t="s">
        <v>7</v>
      </c>
      <c r="F157" s="52">
        <f>SUM(F154:F156)</f>
        <v>1048</v>
      </c>
      <c r="G157" s="52">
        <f>SUM(G154:G156)</f>
        <v>1048</v>
      </c>
      <c r="H157" s="52">
        <f>SUM(H154:H156)</f>
        <v>0</v>
      </c>
      <c r="I157" s="52">
        <f>SUM(I154:I156)</f>
        <v>0</v>
      </c>
      <c r="J157" s="80"/>
      <c r="K157" s="83"/>
    </row>
    <row r="158" spans="1:11" s="57" customFormat="1" ht="20.100000000000001" customHeight="1" x14ac:dyDescent="0.15">
      <c r="A158" s="133"/>
      <c r="B158" s="123" t="s">
        <v>137</v>
      </c>
      <c r="C158" s="123" t="s">
        <v>138</v>
      </c>
      <c r="D158" s="125" t="s">
        <v>139</v>
      </c>
      <c r="E158" s="54">
        <v>84</v>
      </c>
      <c r="F158" s="55">
        <f>SUM(G158:I158)</f>
        <v>687</v>
      </c>
      <c r="G158" s="56">
        <v>687</v>
      </c>
      <c r="H158" s="56">
        <v>0</v>
      </c>
      <c r="I158" s="56">
        <v>0</v>
      </c>
      <c r="J158" s="125" t="s">
        <v>140</v>
      </c>
      <c r="K158" s="126"/>
    </row>
    <row r="159" spans="1:11" s="57" customFormat="1" ht="20.100000000000001" customHeight="1" x14ac:dyDescent="0.15">
      <c r="A159" s="133"/>
      <c r="B159" s="124"/>
      <c r="C159" s="124"/>
      <c r="D159" s="124"/>
      <c r="E159" s="58" t="s">
        <v>7</v>
      </c>
      <c r="F159" s="56">
        <f>SUM(F158:F158)</f>
        <v>687</v>
      </c>
      <c r="G159" s="56">
        <f>SUM(G158:G158)</f>
        <v>687</v>
      </c>
      <c r="H159" s="56">
        <f>SUM(H158:H158)</f>
        <v>0</v>
      </c>
      <c r="I159" s="56">
        <f>SUM(I158:I158)</f>
        <v>0</v>
      </c>
      <c r="J159" s="124"/>
      <c r="K159" s="128"/>
    </row>
    <row r="160" spans="1:11" ht="20.100000000000001" customHeight="1" x14ac:dyDescent="0.15">
      <c r="A160" s="133"/>
      <c r="B160" s="79" t="s">
        <v>146</v>
      </c>
      <c r="C160" s="79" t="s">
        <v>147</v>
      </c>
      <c r="D160" s="78" t="s">
        <v>148</v>
      </c>
      <c r="E160" s="50">
        <v>74</v>
      </c>
      <c r="F160" s="51">
        <f>SUM(G160:I160)</f>
        <v>295</v>
      </c>
      <c r="G160" s="52">
        <v>295</v>
      </c>
      <c r="H160" s="52">
        <v>0</v>
      </c>
      <c r="I160" s="52">
        <v>0</v>
      </c>
      <c r="J160" s="78" t="s">
        <v>149</v>
      </c>
      <c r="K160" s="81"/>
    </row>
    <row r="161" spans="1:11" ht="20.100000000000001" customHeight="1" x14ac:dyDescent="0.15">
      <c r="A161" s="133"/>
      <c r="B161" s="79"/>
      <c r="C161" s="79"/>
      <c r="D161" s="79"/>
      <c r="E161" s="50">
        <v>84</v>
      </c>
      <c r="F161" s="51">
        <f t="shared" ref="F161:F162" si="42">SUM(G161:I161)</f>
        <v>1262</v>
      </c>
      <c r="G161" s="52">
        <v>1262</v>
      </c>
      <c r="H161" s="52">
        <v>0</v>
      </c>
      <c r="I161" s="52">
        <v>0</v>
      </c>
      <c r="J161" s="79"/>
      <c r="K161" s="82"/>
    </row>
    <row r="162" spans="1:11" ht="20.100000000000001" customHeight="1" x14ac:dyDescent="0.15">
      <c r="A162" s="133"/>
      <c r="B162" s="79"/>
      <c r="C162" s="79"/>
      <c r="D162" s="79"/>
      <c r="E162" s="50">
        <v>104</v>
      </c>
      <c r="F162" s="51">
        <f t="shared" si="42"/>
        <v>292</v>
      </c>
      <c r="G162" s="52">
        <v>292</v>
      </c>
      <c r="H162" s="52">
        <v>0</v>
      </c>
      <c r="I162" s="52">
        <v>0</v>
      </c>
      <c r="J162" s="79"/>
      <c r="K162" s="82"/>
    </row>
    <row r="163" spans="1:11" ht="20.100000000000001" customHeight="1" x14ac:dyDescent="0.15">
      <c r="A163" s="134"/>
      <c r="B163" s="80"/>
      <c r="C163" s="80"/>
      <c r="D163" s="80"/>
      <c r="E163" s="53" t="s">
        <v>7</v>
      </c>
      <c r="F163" s="52">
        <f>SUM(F160:F162)</f>
        <v>1849</v>
      </c>
      <c r="G163" s="52">
        <f>SUM(G160:G162)</f>
        <v>1849</v>
      </c>
      <c r="H163" s="52">
        <f>SUM(H160:H162)</f>
        <v>0</v>
      </c>
      <c r="I163" s="52">
        <f>SUM(I160:I162)</f>
        <v>0</v>
      </c>
      <c r="J163" s="80"/>
      <c r="K163" s="83"/>
    </row>
    <row r="164" spans="1:11" s="57" customFormat="1" ht="20.100000000000001" customHeight="1" x14ac:dyDescent="0.15">
      <c r="A164" s="120" t="s">
        <v>42</v>
      </c>
      <c r="B164" s="121"/>
      <c r="C164" s="121"/>
      <c r="D164" s="122"/>
      <c r="E164" s="59"/>
      <c r="F164" s="60">
        <f>SUM(F157,F159,F163)</f>
        <v>3584</v>
      </c>
      <c r="G164" s="60">
        <f t="shared" ref="G164:I164" si="43">SUM(G157,G159,G163)</f>
        <v>3584</v>
      </c>
      <c r="H164" s="60">
        <f t="shared" si="43"/>
        <v>0</v>
      </c>
      <c r="I164" s="60">
        <f t="shared" si="43"/>
        <v>0</v>
      </c>
      <c r="J164" s="60"/>
      <c r="K164" s="61"/>
    </row>
    <row r="165" spans="1:11" s="57" customFormat="1" ht="20.100000000000001" customHeight="1" x14ac:dyDescent="0.15">
      <c r="A165" s="129" t="s">
        <v>43</v>
      </c>
      <c r="B165" s="123" t="s">
        <v>146</v>
      </c>
      <c r="C165" s="123" t="s">
        <v>147</v>
      </c>
      <c r="D165" s="125" t="s">
        <v>150</v>
      </c>
      <c r="E165" s="54">
        <v>84</v>
      </c>
      <c r="F165" s="55">
        <f>SUM(G165:I165)</f>
        <v>1350</v>
      </c>
      <c r="G165" s="56">
        <v>1350</v>
      </c>
      <c r="H165" s="56">
        <v>0</v>
      </c>
      <c r="I165" s="56">
        <v>0</v>
      </c>
      <c r="J165" s="125" t="s">
        <v>151</v>
      </c>
      <c r="K165" s="126"/>
    </row>
    <row r="166" spans="1:11" s="57" customFormat="1" ht="20.100000000000001" customHeight="1" x14ac:dyDescent="0.15">
      <c r="A166" s="130"/>
      <c r="B166" s="123"/>
      <c r="C166" s="123"/>
      <c r="D166" s="123"/>
      <c r="E166" s="54">
        <v>114</v>
      </c>
      <c r="F166" s="55">
        <f t="shared" ref="F166" si="44">SUM(G166:I166)</f>
        <v>267</v>
      </c>
      <c r="G166" s="56">
        <v>267</v>
      </c>
      <c r="H166" s="56">
        <v>0</v>
      </c>
      <c r="I166" s="56">
        <v>0</v>
      </c>
      <c r="J166" s="123"/>
      <c r="K166" s="127"/>
    </row>
    <row r="167" spans="1:11" s="57" customFormat="1" ht="20.100000000000001" customHeight="1" x14ac:dyDescent="0.15">
      <c r="A167" s="131"/>
      <c r="B167" s="124"/>
      <c r="C167" s="124"/>
      <c r="D167" s="124"/>
      <c r="E167" s="58" t="s">
        <v>7</v>
      </c>
      <c r="F167" s="56">
        <f>SUM(F165:F166)</f>
        <v>1617</v>
      </c>
      <c r="G167" s="56">
        <f>SUM(G165:G166)</f>
        <v>1617</v>
      </c>
      <c r="H167" s="56">
        <f>SUM(H165:H166)</f>
        <v>0</v>
      </c>
      <c r="I167" s="56">
        <f>SUM(I165:I166)</f>
        <v>0</v>
      </c>
      <c r="J167" s="124"/>
      <c r="K167" s="128"/>
    </row>
    <row r="168" spans="1:11" s="57" customFormat="1" ht="20.100000000000001" customHeight="1" x14ac:dyDescent="0.15">
      <c r="A168" s="120" t="s">
        <v>42</v>
      </c>
      <c r="B168" s="121"/>
      <c r="C168" s="121"/>
      <c r="D168" s="122"/>
      <c r="E168" s="59"/>
      <c r="F168" s="60">
        <f>SUM(F167)</f>
        <v>1617</v>
      </c>
      <c r="G168" s="60">
        <f>SUM(G167)</f>
        <v>1617</v>
      </c>
      <c r="H168" s="60">
        <f>SUM(H167)</f>
        <v>0</v>
      </c>
      <c r="I168" s="60">
        <f>SUM(I167)</f>
        <v>0</v>
      </c>
      <c r="J168" s="60"/>
      <c r="K168" s="61"/>
    </row>
    <row r="169" spans="1:11" ht="20.100000000000001" customHeight="1" x14ac:dyDescent="0.15">
      <c r="A169" s="132" t="s">
        <v>160</v>
      </c>
      <c r="B169" s="79" t="s">
        <v>87</v>
      </c>
      <c r="C169" s="79" t="s">
        <v>88</v>
      </c>
      <c r="D169" s="78" t="s">
        <v>89</v>
      </c>
      <c r="E169" s="50">
        <v>84</v>
      </c>
      <c r="F169" s="51">
        <f>SUM(G169:I169)</f>
        <v>1009</v>
      </c>
      <c r="G169" s="52">
        <v>1009</v>
      </c>
      <c r="H169" s="52">
        <v>0</v>
      </c>
      <c r="I169" s="52">
        <v>0</v>
      </c>
      <c r="J169" s="78" t="s">
        <v>90</v>
      </c>
      <c r="K169" s="81"/>
    </row>
    <row r="170" spans="1:11" ht="20.100000000000001" customHeight="1" x14ac:dyDescent="0.15">
      <c r="A170" s="133"/>
      <c r="B170" s="79"/>
      <c r="C170" s="79"/>
      <c r="D170" s="79"/>
      <c r="E170" s="50">
        <v>91</v>
      </c>
      <c r="F170" s="51">
        <f t="shared" ref="F170:F174" si="45">SUM(G170:I170)</f>
        <v>137</v>
      </c>
      <c r="G170" s="52">
        <v>137</v>
      </c>
      <c r="H170" s="52">
        <v>0</v>
      </c>
      <c r="I170" s="52">
        <v>0</v>
      </c>
      <c r="J170" s="79"/>
      <c r="K170" s="82"/>
    </row>
    <row r="171" spans="1:11" ht="20.100000000000001" customHeight="1" x14ac:dyDescent="0.15">
      <c r="A171" s="133"/>
      <c r="B171" s="79"/>
      <c r="C171" s="79"/>
      <c r="D171" s="79"/>
      <c r="E171" s="50">
        <v>106</v>
      </c>
      <c r="F171" s="51">
        <f t="shared" si="45"/>
        <v>138</v>
      </c>
      <c r="G171" s="52">
        <v>138</v>
      </c>
      <c r="H171" s="52">
        <v>0</v>
      </c>
      <c r="I171" s="52">
        <v>0</v>
      </c>
      <c r="J171" s="79"/>
      <c r="K171" s="82"/>
    </row>
    <row r="172" spans="1:11" ht="20.100000000000001" customHeight="1" x14ac:dyDescent="0.15">
      <c r="A172" s="133"/>
      <c r="B172" s="79"/>
      <c r="C172" s="79"/>
      <c r="D172" s="79"/>
      <c r="E172" s="50">
        <v>122</v>
      </c>
      <c r="F172" s="51">
        <f t="shared" si="45"/>
        <v>140</v>
      </c>
      <c r="G172" s="52">
        <v>140</v>
      </c>
      <c r="H172" s="52">
        <v>0</v>
      </c>
      <c r="I172" s="52">
        <v>0</v>
      </c>
      <c r="J172" s="79"/>
      <c r="K172" s="82"/>
    </row>
    <row r="173" spans="1:11" ht="20.100000000000001" customHeight="1" x14ac:dyDescent="0.15">
      <c r="A173" s="133"/>
      <c r="B173" s="79"/>
      <c r="C173" s="79"/>
      <c r="D173" s="79"/>
      <c r="E173" s="50">
        <v>126</v>
      </c>
      <c r="F173" s="51">
        <f t="shared" si="45"/>
        <v>5</v>
      </c>
      <c r="G173" s="52">
        <v>5</v>
      </c>
      <c r="H173" s="52">
        <v>0</v>
      </c>
      <c r="I173" s="52">
        <v>0</v>
      </c>
      <c r="J173" s="79"/>
      <c r="K173" s="82"/>
    </row>
    <row r="174" spans="1:11" ht="20.100000000000001" customHeight="1" x14ac:dyDescent="0.15">
      <c r="A174" s="133"/>
      <c r="B174" s="79"/>
      <c r="C174" s="79"/>
      <c r="D174" s="79"/>
      <c r="E174" s="50">
        <v>173</v>
      </c>
      <c r="F174" s="51">
        <f t="shared" si="45"/>
        <v>2</v>
      </c>
      <c r="G174" s="52">
        <v>2</v>
      </c>
      <c r="H174" s="52">
        <v>0</v>
      </c>
      <c r="I174" s="52">
        <v>0</v>
      </c>
      <c r="J174" s="79"/>
      <c r="K174" s="82"/>
    </row>
    <row r="175" spans="1:11" ht="20.100000000000001" customHeight="1" x14ac:dyDescent="0.15">
      <c r="A175" s="134"/>
      <c r="B175" s="80"/>
      <c r="C175" s="80"/>
      <c r="D175" s="80"/>
      <c r="E175" s="53" t="s">
        <v>7</v>
      </c>
      <c r="F175" s="52">
        <f>SUM(F169:F174)</f>
        <v>1431</v>
      </c>
      <c r="G175" s="52">
        <f t="shared" ref="G175:I175" si="46">SUM(G169:G174)</f>
        <v>1431</v>
      </c>
      <c r="H175" s="52">
        <f t="shared" si="46"/>
        <v>0</v>
      </c>
      <c r="I175" s="52">
        <f t="shared" si="46"/>
        <v>0</v>
      </c>
      <c r="J175" s="80"/>
      <c r="K175" s="83"/>
    </row>
    <row r="176" spans="1:11" s="57" customFormat="1" ht="20.100000000000001" customHeight="1" x14ac:dyDescent="0.15">
      <c r="A176" s="120" t="s">
        <v>42</v>
      </c>
      <c r="B176" s="121"/>
      <c r="C176" s="121"/>
      <c r="D176" s="122"/>
      <c r="E176" s="59"/>
      <c r="F176" s="60">
        <f>SUM(F175)</f>
        <v>1431</v>
      </c>
      <c r="G176" s="60">
        <f t="shared" ref="G176:I176" si="47">SUM(G175)</f>
        <v>1431</v>
      </c>
      <c r="H176" s="60">
        <f t="shared" si="47"/>
        <v>0</v>
      </c>
      <c r="I176" s="60">
        <f t="shared" si="47"/>
        <v>0</v>
      </c>
      <c r="J176" s="60"/>
      <c r="K176" s="61"/>
    </row>
    <row r="177" spans="1:11" s="57" customFormat="1" ht="20.100000000000001" customHeight="1" x14ac:dyDescent="0.15">
      <c r="A177" s="129" t="s">
        <v>44</v>
      </c>
      <c r="B177" s="123" t="s">
        <v>119</v>
      </c>
      <c r="C177" s="123" t="s">
        <v>48</v>
      </c>
      <c r="D177" s="125" t="s">
        <v>120</v>
      </c>
      <c r="E177" s="54">
        <v>84</v>
      </c>
      <c r="F177" s="55">
        <f>SUM(G177:I177)</f>
        <v>732</v>
      </c>
      <c r="G177" s="56">
        <f>439+159+78+39+17</f>
        <v>732</v>
      </c>
      <c r="H177" s="56">
        <v>0</v>
      </c>
      <c r="I177" s="56">
        <v>0</v>
      </c>
      <c r="J177" s="125" t="s">
        <v>122</v>
      </c>
      <c r="K177" s="126"/>
    </row>
    <row r="178" spans="1:11" s="57" customFormat="1" ht="20.100000000000001" customHeight="1" x14ac:dyDescent="0.15">
      <c r="A178" s="131"/>
      <c r="B178" s="124"/>
      <c r="C178" s="124"/>
      <c r="D178" s="124"/>
      <c r="E178" s="58" t="s">
        <v>7</v>
      </c>
      <c r="F178" s="56">
        <f>SUM(F177:F177)</f>
        <v>732</v>
      </c>
      <c r="G178" s="56">
        <f>SUM(G177:G177)</f>
        <v>732</v>
      </c>
      <c r="H178" s="56">
        <f>SUM(H177:H177)</f>
        <v>0</v>
      </c>
      <c r="I178" s="56">
        <f>SUM(I177:I177)</f>
        <v>0</v>
      </c>
      <c r="J178" s="124"/>
      <c r="K178" s="128"/>
    </row>
    <row r="179" spans="1:11" s="57" customFormat="1" ht="20.100000000000001" customHeight="1" x14ac:dyDescent="0.15">
      <c r="A179" s="120" t="s">
        <v>42</v>
      </c>
      <c r="B179" s="121"/>
      <c r="C179" s="121"/>
      <c r="D179" s="122"/>
      <c r="E179" s="59"/>
      <c r="F179" s="60">
        <f>SUM(F178)</f>
        <v>732</v>
      </c>
      <c r="G179" s="60">
        <f t="shared" ref="G179:I179" si="48">SUM(G178)</f>
        <v>732</v>
      </c>
      <c r="H179" s="60">
        <f t="shared" si="48"/>
        <v>0</v>
      </c>
      <c r="I179" s="60">
        <f t="shared" si="48"/>
        <v>0</v>
      </c>
      <c r="J179" s="60"/>
      <c r="K179" s="61"/>
    </row>
    <row r="180" spans="1:11" ht="20.100000000000001" customHeight="1" x14ac:dyDescent="0.15">
      <c r="A180" s="132" t="s">
        <v>153</v>
      </c>
      <c r="B180" s="79" t="s">
        <v>114</v>
      </c>
      <c r="C180" s="79" t="s">
        <v>115</v>
      </c>
      <c r="D180" s="78" t="s">
        <v>118</v>
      </c>
      <c r="E180" s="50">
        <v>74</v>
      </c>
      <c r="F180" s="51">
        <f>SUM(G180:I180)</f>
        <v>104</v>
      </c>
      <c r="G180" s="52">
        <f>69+35</f>
        <v>104</v>
      </c>
      <c r="H180" s="52">
        <v>0</v>
      </c>
      <c r="I180" s="52">
        <v>0</v>
      </c>
      <c r="J180" s="78" t="s">
        <v>117</v>
      </c>
      <c r="K180" s="81"/>
    </row>
    <row r="181" spans="1:11" ht="20.100000000000001" customHeight="1" x14ac:dyDescent="0.15">
      <c r="A181" s="133"/>
      <c r="B181" s="79"/>
      <c r="C181" s="79"/>
      <c r="D181" s="79"/>
      <c r="E181" s="50">
        <v>84</v>
      </c>
      <c r="F181" s="51">
        <f t="shared" ref="F181:F182" si="49">SUM(G181:I181)</f>
        <v>333</v>
      </c>
      <c r="G181" s="52">
        <f>199+68+66</f>
        <v>333</v>
      </c>
      <c r="H181" s="52">
        <v>0</v>
      </c>
      <c r="I181" s="52">
        <v>0</v>
      </c>
      <c r="J181" s="79"/>
      <c r="K181" s="82"/>
    </row>
    <row r="182" spans="1:11" ht="20.100000000000001" customHeight="1" x14ac:dyDescent="0.15">
      <c r="A182" s="133"/>
      <c r="B182" s="79"/>
      <c r="C182" s="79"/>
      <c r="D182" s="79"/>
      <c r="E182" s="50">
        <v>101</v>
      </c>
      <c r="F182" s="51">
        <f t="shared" si="49"/>
        <v>69</v>
      </c>
      <c r="G182" s="52">
        <v>69</v>
      </c>
      <c r="H182" s="52">
        <v>0</v>
      </c>
      <c r="I182" s="52">
        <v>0</v>
      </c>
      <c r="J182" s="79"/>
      <c r="K182" s="82"/>
    </row>
    <row r="183" spans="1:11" ht="20.100000000000001" customHeight="1" x14ac:dyDescent="0.15">
      <c r="A183" s="133"/>
      <c r="B183" s="80"/>
      <c r="C183" s="80"/>
      <c r="D183" s="80"/>
      <c r="E183" s="53" t="s">
        <v>7</v>
      </c>
      <c r="F183" s="52">
        <f>SUM(F180:F182)</f>
        <v>506</v>
      </c>
      <c r="G183" s="52">
        <f>SUM(G180:G182)</f>
        <v>506</v>
      </c>
      <c r="H183" s="52">
        <f>SUM(H180:H182)</f>
        <v>0</v>
      </c>
      <c r="I183" s="52">
        <f>SUM(I180:I182)</f>
        <v>0</v>
      </c>
      <c r="J183" s="80"/>
      <c r="K183" s="83"/>
    </row>
    <row r="184" spans="1:11" ht="20.100000000000001" customHeight="1" x14ac:dyDescent="0.15">
      <c r="A184" s="133"/>
      <c r="B184" s="79" t="s">
        <v>114</v>
      </c>
      <c r="C184" s="79" t="s">
        <v>115</v>
      </c>
      <c r="D184" s="78" t="s">
        <v>116</v>
      </c>
      <c r="E184" s="50">
        <v>74</v>
      </c>
      <c r="F184" s="51">
        <f>SUM(G184:I184)</f>
        <v>145</v>
      </c>
      <c r="G184" s="52">
        <v>145</v>
      </c>
      <c r="H184" s="52">
        <v>0</v>
      </c>
      <c r="I184" s="52">
        <v>0</v>
      </c>
      <c r="J184" s="78" t="s">
        <v>117</v>
      </c>
      <c r="K184" s="81"/>
    </row>
    <row r="185" spans="1:11" ht="20.100000000000001" customHeight="1" x14ac:dyDescent="0.15">
      <c r="A185" s="133"/>
      <c r="B185" s="79"/>
      <c r="C185" s="79"/>
      <c r="D185" s="79"/>
      <c r="E185" s="50">
        <v>84</v>
      </c>
      <c r="F185" s="51">
        <f t="shared" ref="F185:F186" si="50">SUM(G185:I185)</f>
        <v>462</v>
      </c>
      <c r="G185" s="52">
        <f>310+152</f>
        <v>462</v>
      </c>
      <c r="H185" s="52">
        <v>0</v>
      </c>
      <c r="I185" s="52">
        <v>0</v>
      </c>
      <c r="J185" s="79"/>
      <c r="K185" s="82"/>
    </row>
    <row r="186" spans="1:11" ht="20.100000000000001" customHeight="1" x14ac:dyDescent="0.15">
      <c r="A186" s="133"/>
      <c r="B186" s="79"/>
      <c r="C186" s="79"/>
      <c r="D186" s="79"/>
      <c r="E186" s="50">
        <v>99</v>
      </c>
      <c r="F186" s="51">
        <f t="shared" si="50"/>
        <v>96</v>
      </c>
      <c r="G186" s="52">
        <v>96</v>
      </c>
      <c r="H186" s="52">
        <v>0</v>
      </c>
      <c r="I186" s="52">
        <v>0</v>
      </c>
      <c r="J186" s="79"/>
      <c r="K186" s="82"/>
    </row>
    <row r="187" spans="1:11" ht="20.100000000000001" customHeight="1" x14ac:dyDescent="0.15">
      <c r="A187" s="134"/>
      <c r="B187" s="80"/>
      <c r="C187" s="80"/>
      <c r="D187" s="80"/>
      <c r="E187" s="53" t="s">
        <v>7</v>
      </c>
      <c r="F187" s="52">
        <f>SUM(F184:F186)</f>
        <v>703</v>
      </c>
      <c r="G187" s="52">
        <f>SUM(G184:G186)</f>
        <v>703</v>
      </c>
      <c r="H187" s="52">
        <f>SUM(H184:H186)</f>
        <v>0</v>
      </c>
      <c r="I187" s="52">
        <f>SUM(I184:I186)</f>
        <v>0</v>
      </c>
      <c r="J187" s="80"/>
      <c r="K187" s="83"/>
    </row>
    <row r="188" spans="1:11" s="57" customFormat="1" ht="20.100000000000001" customHeight="1" x14ac:dyDescent="0.15">
      <c r="A188" s="120" t="s">
        <v>42</v>
      </c>
      <c r="B188" s="121"/>
      <c r="C188" s="121"/>
      <c r="D188" s="122"/>
      <c r="E188" s="59"/>
      <c r="F188" s="60">
        <f>SUM(F183,F187)</f>
        <v>1209</v>
      </c>
      <c r="G188" s="60">
        <f t="shared" ref="G188:I188" si="51">SUM(G183,G187)</f>
        <v>1209</v>
      </c>
      <c r="H188" s="60">
        <f t="shared" si="51"/>
        <v>0</v>
      </c>
      <c r="I188" s="60">
        <f t="shared" si="51"/>
        <v>0</v>
      </c>
      <c r="J188" s="60"/>
      <c r="K188" s="61"/>
    </row>
  </sheetData>
  <mergeCells count="215">
    <mergeCell ref="A39:A45"/>
    <mergeCell ref="A47:A87"/>
    <mergeCell ref="A89:A112"/>
    <mergeCell ref="A114:A126"/>
    <mergeCell ref="A128:A132"/>
    <mergeCell ref="A145:A152"/>
    <mergeCell ref="A154:A163"/>
    <mergeCell ref="A169:A175"/>
    <mergeCell ref="B47:B52"/>
    <mergeCell ref="B160:B163"/>
    <mergeCell ref="B145:B147"/>
    <mergeCell ref="B140:B143"/>
    <mergeCell ref="B128:B132"/>
    <mergeCell ref="B89:B92"/>
    <mergeCell ref="A88:D88"/>
    <mergeCell ref="B84:B87"/>
    <mergeCell ref="C84:C87"/>
    <mergeCell ref="D84:D87"/>
    <mergeCell ref="C82:C83"/>
    <mergeCell ref="D82:D83"/>
    <mergeCell ref="J82:J83"/>
    <mergeCell ref="K82:K83"/>
    <mergeCell ref="B76:B77"/>
    <mergeCell ref="C76:C77"/>
    <mergeCell ref="D76:D77"/>
    <mergeCell ref="J57:J59"/>
    <mergeCell ref="J76:J77"/>
    <mergeCell ref="K76:K77"/>
    <mergeCell ref="B60:B67"/>
    <mergeCell ref="C60:C67"/>
    <mergeCell ref="D60:D67"/>
    <mergeCell ref="J60:J67"/>
    <mergeCell ref="K60:K67"/>
    <mergeCell ref="C68:C75"/>
    <mergeCell ref="D68:D75"/>
    <mergeCell ref="J68:J75"/>
    <mergeCell ref="K68:K75"/>
    <mergeCell ref="B184:B187"/>
    <mergeCell ref="C184:C187"/>
    <mergeCell ref="D184:D187"/>
    <mergeCell ref="J184:J187"/>
    <mergeCell ref="K184:K187"/>
    <mergeCell ref="A188:D188"/>
    <mergeCell ref="B180:B183"/>
    <mergeCell ref="C180:C183"/>
    <mergeCell ref="D180:D183"/>
    <mergeCell ref="J180:J183"/>
    <mergeCell ref="K180:K183"/>
    <mergeCell ref="A180:A187"/>
    <mergeCell ref="A179:D179"/>
    <mergeCell ref="D169:D175"/>
    <mergeCell ref="J169:J175"/>
    <mergeCell ref="K169:K175"/>
    <mergeCell ref="A168:D168"/>
    <mergeCell ref="A164:D164"/>
    <mergeCell ref="A165:A167"/>
    <mergeCell ref="B165:B167"/>
    <mergeCell ref="C165:C167"/>
    <mergeCell ref="D165:D167"/>
    <mergeCell ref="J165:J167"/>
    <mergeCell ref="K165:K167"/>
    <mergeCell ref="A177:A178"/>
    <mergeCell ref="B177:B178"/>
    <mergeCell ref="C177:C178"/>
    <mergeCell ref="D177:D178"/>
    <mergeCell ref="J177:J178"/>
    <mergeCell ref="K177:K178"/>
    <mergeCell ref="A176:D176"/>
    <mergeCell ref="B169:B175"/>
    <mergeCell ref="C169:C175"/>
    <mergeCell ref="C160:C163"/>
    <mergeCell ref="D160:D163"/>
    <mergeCell ref="J160:J163"/>
    <mergeCell ref="K160:K163"/>
    <mergeCell ref="A153:D153"/>
    <mergeCell ref="B158:B159"/>
    <mergeCell ref="C158:C159"/>
    <mergeCell ref="D158:D159"/>
    <mergeCell ref="J158:J159"/>
    <mergeCell ref="K158:K159"/>
    <mergeCell ref="B154:B157"/>
    <mergeCell ref="C154:C157"/>
    <mergeCell ref="D154:D157"/>
    <mergeCell ref="J154:J157"/>
    <mergeCell ref="K154:K157"/>
    <mergeCell ref="C145:C147"/>
    <mergeCell ref="D145:D147"/>
    <mergeCell ref="J145:J147"/>
    <mergeCell ref="K145:K147"/>
    <mergeCell ref="B148:B152"/>
    <mergeCell ref="C148:C152"/>
    <mergeCell ref="D148:D152"/>
    <mergeCell ref="J148:J152"/>
    <mergeCell ref="K148:K152"/>
    <mergeCell ref="C140:C143"/>
    <mergeCell ref="D140:D143"/>
    <mergeCell ref="J140:J143"/>
    <mergeCell ref="K140:K143"/>
    <mergeCell ref="A144:D144"/>
    <mergeCell ref="A133:D133"/>
    <mergeCell ref="B134:B139"/>
    <mergeCell ref="C134:C139"/>
    <mergeCell ref="D134:D139"/>
    <mergeCell ref="J134:J139"/>
    <mergeCell ref="K134:K139"/>
    <mergeCell ref="C128:C132"/>
    <mergeCell ref="D128:D132"/>
    <mergeCell ref="J128:J132"/>
    <mergeCell ref="K128:K132"/>
    <mergeCell ref="A127:D127"/>
    <mergeCell ref="B117:B118"/>
    <mergeCell ref="C117:C118"/>
    <mergeCell ref="D117:D118"/>
    <mergeCell ref="J117:J118"/>
    <mergeCell ref="K117:K118"/>
    <mergeCell ref="J124:J126"/>
    <mergeCell ref="K124:K126"/>
    <mergeCell ref="B124:B126"/>
    <mergeCell ref="C124:C126"/>
    <mergeCell ref="D124:D126"/>
    <mergeCell ref="C89:C92"/>
    <mergeCell ref="D89:D92"/>
    <mergeCell ref="J106:J112"/>
    <mergeCell ref="K106:K112"/>
    <mergeCell ref="B119:B123"/>
    <mergeCell ref="C119:C123"/>
    <mergeCell ref="D119:D123"/>
    <mergeCell ref="J119:J123"/>
    <mergeCell ref="K119:K123"/>
    <mergeCell ref="B114:B116"/>
    <mergeCell ref="C114:C116"/>
    <mergeCell ref="A113:D113"/>
    <mergeCell ref="D114:D116"/>
    <mergeCell ref="J114:J116"/>
    <mergeCell ref="K114:K116"/>
    <mergeCell ref="J89:J92"/>
    <mergeCell ref="B106:B112"/>
    <mergeCell ref="C106:C112"/>
    <mergeCell ref="D106:D112"/>
    <mergeCell ref="B93:B105"/>
    <mergeCell ref="C93:C105"/>
    <mergeCell ref="D93:D105"/>
    <mergeCell ref="J93:J105"/>
    <mergeCell ref="K93:K105"/>
    <mergeCell ref="K89:K92"/>
    <mergeCell ref="A1:K1"/>
    <mergeCell ref="A2:K2"/>
    <mergeCell ref="A4:A5"/>
    <mergeCell ref="B4:B5"/>
    <mergeCell ref="C4:C5"/>
    <mergeCell ref="D4:D5"/>
    <mergeCell ref="E4:E5"/>
    <mergeCell ref="F4:I4"/>
    <mergeCell ref="J4:J5"/>
    <mergeCell ref="K4:K5"/>
    <mergeCell ref="A6:D6"/>
    <mergeCell ref="B41:B45"/>
    <mergeCell ref="C41:C45"/>
    <mergeCell ref="B7:B20"/>
    <mergeCell ref="D41:D45"/>
    <mergeCell ref="J41:J45"/>
    <mergeCell ref="K41:K45"/>
    <mergeCell ref="B23:B26"/>
    <mergeCell ref="C23:C26"/>
    <mergeCell ref="D23:D26"/>
    <mergeCell ref="J23:J26"/>
    <mergeCell ref="K23:K26"/>
    <mergeCell ref="C7:C20"/>
    <mergeCell ref="D7:D20"/>
    <mergeCell ref="J7:J20"/>
    <mergeCell ref="K7:K20"/>
    <mergeCell ref="B39:B40"/>
    <mergeCell ref="C39:C40"/>
    <mergeCell ref="D39:D40"/>
    <mergeCell ref="J39:J40"/>
    <mergeCell ref="K39:K40"/>
    <mergeCell ref="B32:B37"/>
    <mergeCell ref="C32:C37"/>
    <mergeCell ref="D32:D37"/>
    <mergeCell ref="J32:J37"/>
    <mergeCell ref="K32:K37"/>
    <mergeCell ref="B21:B22"/>
    <mergeCell ref="C21:C22"/>
    <mergeCell ref="D21:D22"/>
    <mergeCell ref="J21:J22"/>
    <mergeCell ref="K21:K22"/>
    <mergeCell ref="B27:B31"/>
    <mergeCell ref="C27:C31"/>
    <mergeCell ref="D27:D31"/>
    <mergeCell ref="J27:J31"/>
    <mergeCell ref="K27:K31"/>
    <mergeCell ref="J84:J87"/>
    <mergeCell ref="K84:K87"/>
    <mergeCell ref="B68:B75"/>
    <mergeCell ref="A38:D38"/>
    <mergeCell ref="A46:D46"/>
    <mergeCell ref="B53:B56"/>
    <mergeCell ref="C53:C56"/>
    <mergeCell ref="K53:K56"/>
    <mergeCell ref="D57:D59"/>
    <mergeCell ref="K57:K59"/>
    <mergeCell ref="B57:B59"/>
    <mergeCell ref="C57:C59"/>
    <mergeCell ref="D53:D56"/>
    <mergeCell ref="J53:J56"/>
    <mergeCell ref="B78:B81"/>
    <mergeCell ref="C78:C81"/>
    <mergeCell ref="D78:D81"/>
    <mergeCell ref="J78:J81"/>
    <mergeCell ref="K78:K81"/>
    <mergeCell ref="C47:C52"/>
    <mergeCell ref="D47:D52"/>
    <mergeCell ref="J47:J52"/>
    <mergeCell ref="K47:K52"/>
    <mergeCell ref="B82:B83"/>
  </mergeCells>
  <phoneticPr fontId="27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2" manualBreakCount="2">
    <brk id="75" max="10" man="1"/>
    <brk id="13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2021-12-07T05:43:35Z</cp:lastPrinted>
  <dcterms:created xsi:type="dcterms:W3CDTF">2008-12-24T01:43:05Z</dcterms:created>
  <dcterms:modified xsi:type="dcterms:W3CDTF">2022-01-03T01:11:36Z</dcterms:modified>
  <cp:version>0906.0200.01</cp:version>
</cp:coreProperties>
</file>