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세부내역!$A$4:$K$113</definedName>
    <definedName name="_xlnm.Print_Area" localSheetId="1">세부내역!$A$1:$K$139</definedName>
    <definedName name="_xlnm.Print_Area" localSheetId="0">'총괄표 '!$A$1:$F$29</definedName>
    <definedName name="_xlnm.Print_Titles" localSheetId="1">세부내역!$4:$5</definedName>
  </definedNames>
  <calcPr calcId="162913"/>
</workbook>
</file>

<file path=xl/calcChain.xml><?xml version="1.0" encoding="utf-8"?>
<calcChain xmlns="http://schemas.openxmlformats.org/spreadsheetml/2006/main">
  <c r="E11" i="1" l="1"/>
  <c r="E9" i="1"/>
  <c r="G106" i="2"/>
  <c r="G105" i="2"/>
  <c r="I63" i="2"/>
  <c r="H63" i="2"/>
  <c r="G63" i="2"/>
  <c r="F62" i="2"/>
  <c r="F63" i="2" s="1"/>
  <c r="H40" i="2"/>
  <c r="G40" i="2"/>
  <c r="I97" i="2"/>
  <c r="H97" i="2"/>
  <c r="G97" i="2"/>
  <c r="F96" i="2"/>
  <c r="F95" i="2"/>
  <c r="F94" i="2"/>
  <c r="F97" i="2" l="1"/>
  <c r="H135" i="2" l="1"/>
  <c r="G135" i="2"/>
  <c r="H137" i="2"/>
  <c r="G137" i="2"/>
  <c r="G126" i="2"/>
  <c r="G47" i="2"/>
  <c r="H47" i="2"/>
  <c r="I47" i="2"/>
  <c r="F46" i="2"/>
  <c r="G119" i="2"/>
  <c r="G120" i="2" s="1"/>
  <c r="F118" i="2"/>
  <c r="F101" i="2"/>
  <c r="F100" i="2"/>
  <c r="G14" i="2" l="1"/>
  <c r="F13" i="2"/>
  <c r="F12" i="2"/>
  <c r="I68" i="2"/>
  <c r="H68" i="2"/>
  <c r="F67" i="2"/>
  <c r="G66" i="2"/>
  <c r="G68" i="2" s="1"/>
  <c r="F66" i="2" l="1"/>
  <c r="F68" i="2" s="1"/>
  <c r="I49" i="2" l="1"/>
  <c r="H49" i="2"/>
  <c r="G49" i="2"/>
  <c r="F48" i="2"/>
  <c r="F49" i="2" s="1"/>
  <c r="G111" i="2" l="1"/>
  <c r="G110" i="2"/>
  <c r="H86" i="2"/>
  <c r="I86" i="2"/>
  <c r="G80" i="2"/>
  <c r="F80" i="2" s="1"/>
  <c r="G77" i="2"/>
  <c r="F77" i="2" s="1"/>
  <c r="F79" i="2"/>
  <c r="G76" i="2"/>
  <c r="G75" i="2"/>
  <c r="G73" i="2"/>
  <c r="F85" i="2"/>
  <c r="F83" i="2"/>
  <c r="F82" i="2"/>
  <c r="F81" i="2"/>
  <c r="F84" i="2"/>
  <c r="F78" i="2"/>
  <c r="G86" i="2" l="1"/>
  <c r="I136" i="2"/>
  <c r="H136" i="2"/>
  <c r="G136" i="2"/>
  <c r="F135" i="2"/>
  <c r="I138" i="2"/>
  <c r="H138" i="2"/>
  <c r="G138" i="2"/>
  <c r="F137" i="2"/>
  <c r="I124" i="2"/>
  <c r="H124" i="2"/>
  <c r="H134" i="2" s="1"/>
  <c r="G124" i="2"/>
  <c r="F123" i="2"/>
  <c r="F122" i="2"/>
  <c r="F121" i="2"/>
  <c r="I127" i="2"/>
  <c r="H127" i="2"/>
  <c r="G127" i="2"/>
  <c r="F126" i="2"/>
  <c r="F125" i="2"/>
  <c r="I119" i="2"/>
  <c r="I120" i="2" s="1"/>
  <c r="H119" i="2"/>
  <c r="H120" i="2" s="1"/>
  <c r="F117" i="2"/>
  <c r="F116" i="2"/>
  <c r="F115" i="2"/>
  <c r="F114" i="2"/>
  <c r="I133" i="2"/>
  <c r="H133" i="2"/>
  <c r="G133" i="2"/>
  <c r="F132" i="2"/>
  <c r="F131" i="2"/>
  <c r="F130" i="2"/>
  <c r="F129" i="2"/>
  <c r="F128" i="2"/>
  <c r="I112" i="2"/>
  <c r="I113" i="2" s="1"/>
  <c r="H112" i="2"/>
  <c r="H113" i="2" s="1"/>
  <c r="G112" i="2"/>
  <c r="G113" i="2" s="1"/>
  <c r="F111" i="2"/>
  <c r="F110" i="2"/>
  <c r="I108" i="2"/>
  <c r="I109" i="2" s="1"/>
  <c r="H108" i="2"/>
  <c r="H109" i="2" s="1"/>
  <c r="G108" i="2"/>
  <c r="G109" i="2" s="1"/>
  <c r="F107" i="2"/>
  <c r="F106" i="2"/>
  <c r="F105" i="2"/>
  <c r="I103" i="2"/>
  <c r="I104" i="2" s="1"/>
  <c r="H103" i="2"/>
  <c r="H104" i="2" s="1"/>
  <c r="G103" i="2"/>
  <c r="G104" i="2" s="1"/>
  <c r="F102" i="2"/>
  <c r="F99" i="2"/>
  <c r="I93" i="2"/>
  <c r="I98" i="2" s="1"/>
  <c r="H93" i="2"/>
  <c r="H98" i="2" s="1"/>
  <c r="G93" i="2"/>
  <c r="G98" i="2" s="1"/>
  <c r="F92" i="2"/>
  <c r="F91" i="2"/>
  <c r="F90" i="2"/>
  <c r="F89" i="2"/>
  <c r="F88" i="2"/>
  <c r="I19" i="2"/>
  <c r="H19" i="2"/>
  <c r="G19" i="2"/>
  <c r="F18" i="2"/>
  <c r="F17" i="2"/>
  <c r="F16" i="2"/>
  <c r="F15" i="2"/>
  <c r="I30" i="2"/>
  <c r="H30" i="2"/>
  <c r="G30" i="2"/>
  <c r="F29" i="2"/>
  <c r="F28" i="2"/>
  <c r="I27" i="2"/>
  <c r="H27" i="2"/>
  <c r="G27" i="2"/>
  <c r="F26" i="2"/>
  <c r="F25" i="2"/>
  <c r="F24" i="2"/>
  <c r="F23" i="2"/>
  <c r="F22" i="2"/>
  <c r="F21" i="2"/>
  <c r="F20" i="2"/>
  <c r="H139" i="2" l="1"/>
  <c r="G139" i="2"/>
  <c r="I139" i="2"/>
  <c r="I134" i="2"/>
  <c r="G134" i="2"/>
  <c r="F119" i="2"/>
  <c r="F120" i="2" s="1"/>
  <c r="F103" i="2"/>
  <c r="F104" i="2" s="1"/>
  <c r="F124" i="2"/>
  <c r="F127" i="2"/>
  <c r="F133" i="2"/>
  <c r="F112" i="2"/>
  <c r="F113" i="2" s="1"/>
  <c r="F138" i="2"/>
  <c r="F136" i="2"/>
  <c r="F108" i="2"/>
  <c r="F109" i="2" s="1"/>
  <c r="F93" i="2"/>
  <c r="F98" i="2" s="1"/>
  <c r="F27" i="2"/>
  <c r="F30" i="2"/>
  <c r="F19" i="2"/>
  <c r="C13" i="1"/>
  <c r="D13" i="1"/>
  <c r="E13" i="1"/>
  <c r="F13" i="1"/>
  <c r="C8" i="1"/>
  <c r="D8" i="1"/>
  <c r="E8" i="1"/>
  <c r="F8" i="1"/>
  <c r="F139" i="2" l="1"/>
  <c r="F134" i="2"/>
  <c r="G33" i="2"/>
  <c r="G34" i="2" s="1"/>
  <c r="H33" i="2"/>
  <c r="I33" i="2"/>
  <c r="H14" i="2"/>
  <c r="I14" i="2"/>
  <c r="I34" i="2" s="1"/>
  <c r="I57" i="2"/>
  <c r="H34" i="2" l="1"/>
  <c r="F71" i="2"/>
  <c r="I61" i="2"/>
  <c r="H61" i="2"/>
  <c r="G61" i="2"/>
  <c r="F60" i="2"/>
  <c r="F59" i="2"/>
  <c r="I65" i="2"/>
  <c r="H65" i="2"/>
  <c r="G65" i="2"/>
  <c r="F64" i="2"/>
  <c r="F65" i="2" s="1"/>
  <c r="I70" i="2"/>
  <c r="H70" i="2"/>
  <c r="G70" i="2"/>
  <c r="F69" i="2"/>
  <c r="F70" i="2" s="1"/>
  <c r="F76" i="2"/>
  <c r="F75" i="2"/>
  <c r="F32" i="2"/>
  <c r="F31" i="2"/>
  <c r="F11" i="2"/>
  <c r="F10" i="2"/>
  <c r="F9" i="2"/>
  <c r="F8" i="2"/>
  <c r="F7" i="2"/>
  <c r="I37" i="2"/>
  <c r="I38" i="2" s="1"/>
  <c r="H37" i="2"/>
  <c r="H38" i="2" s="1"/>
  <c r="F36" i="2"/>
  <c r="F35" i="2"/>
  <c r="I53" i="2"/>
  <c r="H53" i="2"/>
  <c r="G53" i="2"/>
  <c r="F52" i="2"/>
  <c r="F51" i="2"/>
  <c r="F50" i="2"/>
  <c r="F45" i="2"/>
  <c r="F44" i="2"/>
  <c r="F43" i="2"/>
  <c r="F42" i="2"/>
  <c r="F56" i="2"/>
  <c r="F55" i="2"/>
  <c r="F54" i="2"/>
  <c r="I41" i="2"/>
  <c r="I58" i="2" s="1"/>
  <c r="H41" i="2"/>
  <c r="G41" i="2"/>
  <c r="F40" i="2"/>
  <c r="F39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G87" i="2" l="1"/>
  <c r="H87" i="2"/>
  <c r="I87" i="2"/>
  <c r="I6" i="2" s="1"/>
  <c r="F47" i="2"/>
  <c r="F14" i="2"/>
  <c r="F34" i="2" s="1"/>
  <c r="B13" i="1"/>
  <c r="D6" i="1"/>
  <c r="C6" i="1"/>
  <c r="B8" i="1"/>
  <c r="H57" i="2"/>
  <c r="H58" i="2" s="1"/>
  <c r="H6" i="2" s="1"/>
  <c r="G57" i="2"/>
  <c r="G58" i="2" s="1"/>
  <c r="F74" i="2"/>
  <c r="G37" i="2"/>
  <c r="G38" i="2" s="1"/>
  <c r="F72" i="2"/>
  <c r="F73" i="2"/>
  <c r="F61" i="2"/>
  <c r="F41" i="2"/>
  <c r="F37" i="2"/>
  <c r="F38" i="2" s="1"/>
  <c r="F33" i="2"/>
  <c r="F53" i="2"/>
  <c r="G6" i="2" l="1"/>
  <c r="F86" i="2"/>
  <c r="F87" i="2" s="1"/>
  <c r="B6" i="1"/>
  <c r="F57" i="2"/>
  <c r="F58" i="2" s="1"/>
  <c r="F6" i="2" s="1"/>
</calcChain>
</file>

<file path=xl/sharedStrings.xml><?xml version="1.0" encoding="utf-8"?>
<sst xmlns="http://schemas.openxmlformats.org/spreadsheetml/2006/main" count="209" uniqueCount="156">
  <si>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</si>
  <si>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</si>
  <si>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</si>
  <si>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</si>
  <si>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</si>
  <si>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</si>
  <si>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</si>
  <si>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</si>
  <si>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</si>
  <si>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</si>
  <si>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</si>
  <si>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</si>
  <si>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</si>
  <si>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</si>
  <si>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</si>
  <si>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</si>
  <si>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</si>
  <si>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</si>
  <si>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</si>
  <si>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</si>
  <si>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</si>
  <si>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</si>
  <si>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</si>
  <si>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</si>
  <si>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</si>
  <si>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</si>
  <si>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</si>
  <si>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</si>
  <si>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</si>
  <si>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</si>
  <si>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</si>
  <si>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</si>
  <si>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</si>
  <si>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</si>
  <si>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</si>
  <si>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</si>
  <si>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</si>
  <si>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</si>
  <si>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</si>
  <si>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</si>
  <si>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</si>
  <si>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</si>
  <si>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7" type="noConversion"/>
  </si>
  <si>
    <t>세종</t>
    <phoneticPr fontId="27" type="noConversion"/>
  </si>
  <si>
    <t>충남</t>
    <phoneticPr fontId="27" type="noConversion"/>
  </si>
  <si>
    <t>2월 분양계획(총괄표)</t>
    <phoneticPr fontId="27" type="noConversion"/>
  </si>
  <si>
    <t>2월 분양계획 세부내역</t>
    <phoneticPr fontId="27" type="noConversion"/>
  </si>
  <si>
    <t>㈜KCC건설</t>
    <phoneticPr fontId="27" type="noConversion"/>
  </si>
  <si>
    <t>단순
도급</t>
    <phoneticPr fontId="27" type="noConversion"/>
  </si>
  <si>
    <t>수성구 파동 118-118
[대구 수성 포레스트 스위첸]</t>
    <phoneticPr fontId="27" type="noConversion"/>
  </si>
  <si>
    <t>02-513-5854</t>
    <phoneticPr fontId="27" type="noConversion"/>
  </si>
  <si>
    <t>㈜KCC건설</t>
    <phoneticPr fontId="27" type="noConversion"/>
  </si>
  <si>
    <t>단순
도급</t>
    <phoneticPr fontId="27" type="noConversion"/>
  </si>
  <si>
    <t>02-513-5569</t>
    <phoneticPr fontId="27" type="noConversion"/>
  </si>
  <si>
    <t>경남기업㈜</t>
    <phoneticPr fontId="27" type="noConversion"/>
  </si>
  <si>
    <t>자체
분양</t>
    <phoneticPr fontId="27" type="noConversion"/>
  </si>
  <si>
    <t>용인시 처인구 양지면 남곡리 147-15
[용인 남곡 경남아너스빌 디센트]</t>
    <phoneticPr fontId="27" type="noConversion"/>
  </si>
  <si>
    <t>02-2210-0273</t>
    <phoneticPr fontId="27" type="noConversion"/>
  </si>
  <si>
    <t>금호건설㈜</t>
    <phoneticPr fontId="27" type="noConversion"/>
  </si>
  <si>
    <t>자체
분양</t>
    <phoneticPr fontId="27" type="noConversion"/>
  </si>
  <si>
    <t>동구 천동 228-9 5BL
[리더스시티]</t>
    <phoneticPr fontId="27" type="noConversion"/>
  </si>
  <si>
    <t>02-6303-0646</t>
    <phoneticPr fontId="27" type="noConversion"/>
  </si>
  <si>
    <t>남광토건㈜</t>
    <phoneticPr fontId="27" type="noConversion"/>
  </si>
  <si>
    <t>부평구 부평동 767-1
[미정]</t>
    <phoneticPr fontId="27" type="noConversion"/>
  </si>
  <si>
    <t>02-3011-0222</t>
    <phoneticPr fontId="27" type="noConversion"/>
  </si>
  <si>
    <t>재건축</t>
    <phoneticPr fontId="27" type="noConversion"/>
  </si>
  <si>
    <t>대우조선해양건설㈜</t>
    <phoneticPr fontId="27" type="noConversion"/>
  </si>
  <si>
    <t>단순
도급</t>
    <phoneticPr fontId="27" type="noConversion"/>
  </si>
  <si>
    <t>053-755-6667</t>
    <phoneticPr fontId="27" type="noConversion"/>
  </si>
  <si>
    <t>수성구 만촌동 849-6
[대구 수성구 만촌역 엘크루]</t>
    <phoneticPr fontId="27" type="noConversion"/>
  </si>
  <si>
    <t>두산건설㈜</t>
    <phoneticPr fontId="27" type="noConversion"/>
  </si>
  <si>
    <t>임대</t>
    <phoneticPr fontId="27" type="noConversion"/>
  </si>
  <si>
    <t>거제시 연초면 송정리 산 15-1
[송정지구 기업형 임대주택]</t>
    <phoneticPr fontId="27" type="noConversion"/>
  </si>
  <si>
    <t>02-3441-1700</t>
    <phoneticPr fontId="27" type="noConversion"/>
  </si>
  <si>
    <t>㈜무궁화신탁</t>
    <phoneticPr fontId="27" type="noConversion"/>
  </si>
  <si>
    <t>강북구 미아동 703-17
[한화포레나 강북 송천]</t>
    <phoneticPr fontId="27" type="noConversion"/>
  </si>
  <si>
    <t>02-3456-0048</t>
    <phoneticPr fontId="27" type="noConversion"/>
  </si>
  <si>
    <t>성동구 금호동2가 500-9
[신금호역 이튼브라운]</t>
    <phoneticPr fontId="27" type="noConversion"/>
  </si>
  <si>
    <t>02-2097-1134</t>
    <phoneticPr fontId="27" type="noConversion"/>
  </si>
  <si>
    <t>㈜무궁화신탁</t>
    <phoneticPr fontId="27" type="noConversion"/>
  </si>
  <si>
    <t>1-1생활권 고운동 B13BL
[더아르티엠 더블랙]</t>
    <phoneticPr fontId="27" type="noConversion"/>
  </si>
  <si>
    <t>02-2223-5106</t>
    <phoneticPr fontId="27" type="noConversion"/>
  </si>
  <si>
    <t>단순
도급</t>
    <phoneticPr fontId="27" type="noConversion"/>
  </si>
  <si>
    <t>포항시 남구 대잠동 산 70-2
[미정]</t>
    <phoneticPr fontId="27" type="noConversion"/>
  </si>
  <si>
    <t>032-748-2114</t>
    <phoneticPr fontId="27" type="noConversion"/>
  </si>
  <si>
    <t>㈜포스코건설</t>
    <phoneticPr fontId="27" type="noConversion"/>
  </si>
  <si>
    <t>송파구 송파동 171
[미정]</t>
    <phoneticPr fontId="27" type="noConversion"/>
  </si>
  <si>
    <t>032-748-2114</t>
    <phoneticPr fontId="27" type="noConversion"/>
  </si>
  <si>
    <t>도시
정비</t>
    <phoneticPr fontId="27" type="noConversion"/>
  </si>
  <si>
    <t>㈜포스코건설</t>
    <phoneticPr fontId="27" type="noConversion"/>
  </si>
  <si>
    <t>단순
도급</t>
    <phoneticPr fontId="27" type="noConversion"/>
  </si>
  <si>
    <t>의정부시 산곡동 399
[리듬시티 공동주택]</t>
    <phoneticPr fontId="27" type="noConversion"/>
  </si>
  <si>
    <t>재건축</t>
    <phoneticPr fontId="27" type="noConversion"/>
  </si>
  <si>
    <t>안양시 만안구 안양1동 97-3
[안양 진흥아파트 재건축]</t>
    <phoneticPr fontId="27" type="noConversion"/>
  </si>
  <si>
    <t>자체
분양</t>
    <phoneticPr fontId="27" type="noConversion"/>
  </si>
  <si>
    <t>02-3451-1028</t>
    <phoneticPr fontId="27" type="noConversion"/>
  </si>
  <si>
    <t>㈜한국토지신탁</t>
    <phoneticPr fontId="27" type="noConversion"/>
  </si>
  <si>
    <t>수성구 신매동 69
[대구 신매 라온 프라이빗]</t>
    <phoneticPr fontId="27" type="noConversion"/>
  </si>
  <si>
    <t>㈜한국토지신탁</t>
    <phoneticPr fontId="27" type="noConversion"/>
  </si>
  <si>
    <t>양산시 평산동 550
[양산 평산 한신더휴]</t>
    <phoneticPr fontId="27" type="noConversion"/>
  </si>
  <si>
    <t>02-3451-1059</t>
    <phoneticPr fontId="27" type="noConversion"/>
  </si>
  <si>
    <t>재건축</t>
    <phoneticPr fontId="27" type="noConversion"/>
  </si>
  <si>
    <t>02-450-8940</t>
    <phoneticPr fontId="27" type="noConversion"/>
  </si>
  <si>
    <t>02-450-8940</t>
    <phoneticPr fontId="27" type="noConversion"/>
  </si>
  <si>
    <t>재건축</t>
    <phoneticPr fontId="27" type="noConversion"/>
  </si>
  <si>
    <t>제주시 연동 253-20
[미정]</t>
    <phoneticPr fontId="27" type="noConversion"/>
  </si>
  <si>
    <t xml:space="preserve"> HDC현대산업개발㈜</t>
    <phoneticPr fontId="27" type="noConversion"/>
  </si>
  <si>
    <t>재개발</t>
    <phoneticPr fontId="27" type="noConversion"/>
  </si>
  <si>
    <t>02-2008-9114</t>
    <phoneticPr fontId="27" type="noConversion"/>
  </si>
  <si>
    <t>서대문구 홍은동 11-111
[미정]</t>
    <phoneticPr fontId="27" type="noConversion"/>
  </si>
  <si>
    <t>현대엔지니어링㈜</t>
    <phoneticPr fontId="27" type="noConversion"/>
  </si>
  <si>
    <t>단순
도급</t>
    <phoneticPr fontId="27" type="noConversion"/>
  </si>
  <si>
    <t>통영시 광도면 죽림리 327
[힐스테이트 통영]</t>
    <phoneticPr fontId="27" type="noConversion"/>
  </si>
  <si>
    <t>1644-0620</t>
    <phoneticPr fontId="27" type="noConversion"/>
  </si>
  <si>
    <t>단순
도급</t>
    <phoneticPr fontId="27" type="noConversion"/>
  </si>
  <si>
    <t>남구 봉덕동 1006-1
[힐스테이트 영대병원역]</t>
    <phoneticPr fontId="27" type="noConversion"/>
  </si>
  <si>
    <t>1644-0620</t>
    <phoneticPr fontId="27" type="noConversion"/>
  </si>
  <si>
    <t>현대엔지니어링㈜</t>
    <phoneticPr fontId="27" type="noConversion"/>
  </si>
  <si>
    <t>단순
도급</t>
    <phoneticPr fontId="27" type="noConversion"/>
  </si>
  <si>
    <t>북구 칠성동2가 321
[미정]</t>
    <phoneticPr fontId="27" type="noConversion"/>
  </si>
  <si>
    <t>현대엔지니어링㈜</t>
    <phoneticPr fontId="27" type="noConversion"/>
  </si>
  <si>
    <t>의왕시 포일동 506-1
[미정]</t>
    <phoneticPr fontId="27" type="noConversion"/>
  </si>
  <si>
    <t>1644-0620</t>
    <phoneticPr fontId="27" type="noConversion"/>
  </si>
  <si>
    <t>재개발</t>
    <phoneticPr fontId="27" type="noConversion"/>
  </si>
  <si>
    <t>중구 입정동 189-1
[힐스테이트 세운 센트럴]</t>
    <phoneticPr fontId="27" type="noConversion"/>
  </si>
  <si>
    <t>효성중공업㈜</t>
    <phoneticPr fontId="27" type="noConversion"/>
  </si>
  <si>
    <t>재개발</t>
    <phoneticPr fontId="27" type="noConversion"/>
  </si>
  <si>
    <t>02-707-5941</t>
    <phoneticPr fontId="27" type="noConversion"/>
  </si>
  <si>
    <t>중구 선화동 339-55
[해링턴 플레이스 휴리움]</t>
    <phoneticPr fontId="27" type="noConversion"/>
  </si>
  <si>
    <t>두산건설㈜</t>
    <phoneticPr fontId="27" type="noConversion"/>
  </si>
  <si>
    <t>조합</t>
    <phoneticPr fontId="27" type="noConversion"/>
  </si>
  <si>
    <t>광주시 탄벌동 437-1
[두산위브 광주센트럴파크]</t>
    <phoneticPr fontId="27" type="noConversion"/>
  </si>
  <si>
    <t>031-766-9998</t>
    <phoneticPr fontId="27" type="noConversion"/>
  </si>
  <si>
    <t>달서구 본리동 358-5
[달서 푸르지오 시그니처]</t>
    <phoneticPr fontId="27" type="noConversion"/>
  </si>
  <si>
    <t>㈜대우건설</t>
    <phoneticPr fontId="27" type="noConversion"/>
  </si>
  <si>
    <t>단순
도급</t>
    <phoneticPr fontId="27" type="noConversion"/>
  </si>
  <si>
    <t>1600-0131</t>
    <phoneticPr fontId="27" type="noConversion"/>
  </si>
  <si>
    <t>청주시 모충동 산 62-10
[한화 포레나 청주매봉]</t>
    <phoneticPr fontId="27" type="noConversion"/>
  </si>
  <si>
    <t>1566-0233</t>
    <phoneticPr fontId="27" type="noConversion"/>
  </si>
  <si>
    <t>㈜한화건설</t>
    <phoneticPr fontId="27" type="noConversion"/>
  </si>
  <si>
    <t>단순
도급</t>
    <phoneticPr fontId="27" type="noConversion"/>
  </si>
  <si>
    <t>경남</t>
    <phoneticPr fontId="27" type="noConversion"/>
  </si>
  <si>
    <t>경북</t>
    <phoneticPr fontId="27" type="noConversion"/>
  </si>
  <si>
    <t>대구</t>
    <phoneticPr fontId="27" type="noConversion"/>
  </si>
  <si>
    <t>대전</t>
    <phoneticPr fontId="27" type="noConversion"/>
  </si>
  <si>
    <t>㈜HJ중공업</t>
    <phoneticPr fontId="27" type="noConversion"/>
  </si>
  <si>
    <t>㈜HJ중공업</t>
    <phoneticPr fontId="27" type="noConversion"/>
  </si>
  <si>
    <t>제주</t>
    <phoneticPr fontId="27" type="noConversion"/>
  </si>
  <si>
    <t>아산시 모종동 555-1
[미정]</t>
    <phoneticPr fontId="27" type="noConversion"/>
  </si>
  <si>
    <t>충북</t>
    <phoneticPr fontId="27" type="noConversion"/>
  </si>
  <si>
    <t>제주시 연동 253-11
[미정]</t>
    <phoneticPr fontId="27" type="noConversion"/>
  </si>
  <si>
    <t>㈜포스코건설
㈜대우건설</t>
    <phoneticPr fontId="27" type="noConversion"/>
  </si>
  <si>
    <t>㈜포스코건설
현대엔지니어링㈜</t>
    <phoneticPr fontId="27" type="noConversion"/>
  </si>
  <si>
    <t>대구</t>
    <phoneticPr fontId="27" type="noConversion"/>
  </si>
  <si>
    <t>민간참여
주거환경개선
총 2,135호</t>
    <phoneticPr fontId="27" type="noConversion"/>
  </si>
  <si>
    <t>공동사업
총 997호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</si>
</sst>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6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6" fillId="0" borderId="0"/>
  </cellStyleXfs>
  <cellXfs count="115">
    <xf numFmtId="0" fontId="0" fillId="0" borderId="0" xfId="0" applyNumberFormat="1">
      <alignment vertical="center"/>
    </xf>
    <xf numFmtId="0" fontId="26" fillId="0" borderId="0" xfId="43" applyNumberFormat="1"/>
    <xf numFmtId="0" fontId="26" fillId="0" borderId="0" xfId="43" applyNumberFormat="1" applyAlignment="1">
      <alignment vertical="center"/>
    </xf>
    <xf numFmtId="177" fontId="26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6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179" fontId="29" fillId="0" borderId="23" xfId="43" applyNumberFormat="1" applyFont="1" applyFill="1" applyBorder="1" applyAlignment="1">
      <alignment horizontal="center" vertical="center" wrapText="1"/>
    </xf>
    <xf numFmtId="41" fontId="29" fillId="0" borderId="26" xfId="43" applyNumberFormat="1" applyFont="1" applyFill="1" applyBorder="1" applyAlignment="1">
      <alignment horizontal="center" vertical="center"/>
    </xf>
    <xf numFmtId="41" fontId="29" fillId="0" borderId="27" xfId="43" applyNumberFormat="1" applyFont="1" applyFill="1" applyBorder="1" applyAlignment="1">
      <alignment horizontal="center" vertical="center"/>
    </xf>
    <xf numFmtId="0" fontId="31" fillId="0" borderId="0" xfId="43" applyFont="1" applyAlignment="1"/>
    <xf numFmtId="180" fontId="29" fillId="0" borderId="27" xfId="43" applyNumberFormat="1" applyFont="1" applyFill="1" applyBorder="1" applyAlignment="1">
      <alignment horizontal="center" vertical="center" wrapText="1"/>
    </xf>
    <xf numFmtId="176" fontId="29" fillId="26" borderId="27" xfId="43" applyNumberFormat="1" applyFont="1" applyFill="1" applyBorder="1" applyAlignment="1">
      <alignment horizontal="center" vertical="center"/>
    </xf>
    <xf numFmtId="41" fontId="28" fillId="26" borderId="26" xfId="43" applyNumberFormat="1" applyFont="1" applyFill="1" applyBorder="1" applyAlignment="1">
      <alignment horizontal="center" vertical="center"/>
    </xf>
    <xf numFmtId="0" fontId="28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2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2" fillId="0" borderId="13" xfId="43" applyNumberFormat="1" applyFont="1" applyBorder="1" applyAlignment="1"/>
    <xf numFmtId="0" fontId="22" fillId="0" borderId="24" xfId="43" applyNumberFormat="1" applyFont="1" applyFill="1" applyBorder="1" applyAlignment="1">
      <alignment vertical="top"/>
    </xf>
    <xf numFmtId="0" fontId="22" fillId="0" borderId="25" xfId="43" applyNumberFormat="1" applyFont="1" applyFill="1" applyBorder="1" applyAlignment="1">
      <alignment vertical="top"/>
    </xf>
    <xf numFmtId="0" fontId="22" fillId="0" borderId="26" xfId="43" applyNumberFormat="1" applyFont="1" applyFill="1" applyBorder="1" applyAlignment="1">
      <alignment vertical="top"/>
    </xf>
    <xf numFmtId="0" fontId="23" fillId="0" borderId="0" xfId="43" applyNumberFormat="1" applyFont="1" applyAlignment="1">
      <alignment horizontal="center" vertical="center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0" fillId="0" borderId="19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0" fillId="0" borderId="20" xfId="43" applyNumberFormat="1" applyFont="1" applyFill="1" applyBorder="1" applyAlignment="1">
      <alignment horizontal="center" vertical="center" wrapTex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8" fillId="26" borderId="21" xfId="43" applyFont="1" applyFill="1" applyBorder="1" applyAlignment="1">
      <alignment horizontal="center" vertical="center"/>
    </xf>
    <xf numFmtId="0" fontId="28" fillId="26" borderId="22" xfId="43" applyFont="1" applyFill="1" applyBorder="1" applyAlignment="1">
      <alignment horizontal="center" vertical="center"/>
    </xf>
    <xf numFmtId="0" fontId="28" fillId="26" borderId="23" xfId="43" applyFont="1" applyFill="1" applyBorder="1" applyAlignment="1">
      <alignment horizontal="center" vertical="center"/>
    </xf>
    <xf numFmtId="0" fontId="28" fillId="0" borderId="24" xfId="43" applyFont="1" applyFill="1" applyBorder="1" applyAlignment="1">
      <alignment horizontal="center" vertical="top"/>
    </xf>
    <xf numFmtId="0" fontId="28" fillId="0" borderId="25" xfId="43" applyFont="1" applyFill="1" applyBorder="1" applyAlignment="1">
      <alignment horizontal="center" vertical="top"/>
    </xf>
    <xf numFmtId="0" fontId="28" fillId="0" borderId="26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center" wrapText="1"/>
    </xf>
    <xf numFmtId="0" fontId="29" fillId="0" borderId="26" xfId="43" applyFont="1" applyFill="1" applyBorder="1" applyAlignment="1">
      <alignment horizontal="center" vertical="center" wrapText="1"/>
    </xf>
    <xf numFmtId="0" fontId="29" fillId="0" borderId="24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 shrinkToFit="1"/>
    </xf>
    <xf numFmtId="0" fontId="30" fillId="0" borderId="25" xfId="43" applyFont="1" applyFill="1" applyBorder="1" applyAlignment="1">
      <alignment horizontal="center" vertical="center" wrapText="1" shrinkToFit="1"/>
    </xf>
    <xf numFmtId="0" fontId="30" fillId="0" borderId="26" xfId="43" applyFont="1" applyFill="1" applyBorder="1" applyAlignment="1">
      <alignment horizontal="center" vertical="center" wrapText="1" shrinkToFit="1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9" t="s">
        <v>45</v>
      </c>
      <c r="B1" s="69"/>
      <c r="C1" s="69"/>
      <c r="D1" s="69"/>
      <c r="E1" s="69"/>
      <c r="F1" s="69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19802</v>
      </c>
      <c r="C6" s="24">
        <f t="shared" ref="C6:F6" si="0">SUM(C8,C13)</f>
        <v>3851</v>
      </c>
      <c r="D6" s="24">
        <f t="shared" si="0"/>
        <v>824</v>
      </c>
      <c r="E6" s="24">
        <f t="shared" si="0"/>
        <v>5978</v>
      </c>
      <c r="F6" s="24">
        <f t="shared" si="0"/>
        <v>9149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7802</v>
      </c>
      <c r="C8" s="41">
        <f t="shared" ref="C8:F8" si="1">SUM(C9:C11)</f>
        <v>1731</v>
      </c>
      <c r="D8" s="41">
        <f t="shared" si="1"/>
        <v>0</v>
      </c>
      <c r="E8" s="41">
        <f t="shared" si="1"/>
        <v>5186</v>
      </c>
      <c r="F8" s="41">
        <f t="shared" si="1"/>
        <v>885</v>
      </c>
      <c r="G8" s="3"/>
    </row>
    <row r="9" spans="1:7" s="2" customFormat="1" ht="30.75" customHeight="1" x14ac:dyDescent="0.15">
      <c r="A9" s="19" t="s">
        <v>27</v>
      </c>
      <c r="B9" s="36">
        <f>SUM(C9:F9)</f>
        <v>2113</v>
      </c>
      <c r="C9" s="37">
        <v>567</v>
      </c>
      <c r="D9" s="37">
        <v>0</v>
      </c>
      <c r="E9" s="38">
        <f>1219+327</f>
        <v>1546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211</v>
      </c>
      <c r="C10" s="37">
        <v>0</v>
      </c>
      <c r="D10" s="37">
        <v>0</v>
      </c>
      <c r="E10" s="39">
        <v>211</v>
      </c>
      <c r="F10" s="37">
        <v>0</v>
      </c>
    </row>
    <row r="11" spans="1:7" s="2" customFormat="1" ht="30.75" customHeight="1" x14ac:dyDescent="0.15">
      <c r="A11" s="20" t="s">
        <v>25</v>
      </c>
      <c r="B11" s="36">
        <f t="shared" si="2"/>
        <v>5478</v>
      </c>
      <c r="C11" s="37">
        <v>1164</v>
      </c>
      <c r="D11" s="40">
        <v>0</v>
      </c>
      <c r="E11" s="39">
        <f>2736+693</f>
        <v>3429</v>
      </c>
      <c r="F11" s="40">
        <v>885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12000</v>
      </c>
      <c r="C13" s="41">
        <f t="shared" ref="C13:F13" si="3">SUM(C14:C27)</f>
        <v>2120</v>
      </c>
      <c r="D13" s="41">
        <f t="shared" si="3"/>
        <v>824</v>
      </c>
      <c r="E13" s="41">
        <f t="shared" si="3"/>
        <v>792</v>
      </c>
      <c r="F13" s="41">
        <f t="shared" si="3"/>
        <v>8264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0</v>
      </c>
      <c r="C14" s="37">
        <v>0</v>
      </c>
      <c r="D14" s="37">
        <v>0</v>
      </c>
      <c r="E14" s="37">
        <v>0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2869</v>
      </c>
      <c r="C15" s="37">
        <v>207</v>
      </c>
      <c r="D15" s="37">
        <v>0</v>
      </c>
      <c r="E15" s="37">
        <v>0</v>
      </c>
      <c r="F15" s="37">
        <v>2662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2123</v>
      </c>
      <c r="C17" s="37">
        <v>1473</v>
      </c>
      <c r="D17" s="37">
        <v>0</v>
      </c>
      <c r="E17" s="37">
        <v>650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0</v>
      </c>
      <c r="C18" s="37">
        <v>0</v>
      </c>
      <c r="D18" s="37">
        <v>0</v>
      </c>
      <c r="E18" s="37">
        <v>0</v>
      </c>
      <c r="F18" s="37">
        <v>0</v>
      </c>
    </row>
    <row r="19" spans="1:6" s="2" customFormat="1" ht="30.75" customHeight="1" x14ac:dyDescent="0.15">
      <c r="A19" s="20" t="s">
        <v>9</v>
      </c>
      <c r="B19" s="36">
        <f t="shared" si="2"/>
        <v>35</v>
      </c>
      <c r="C19" s="37">
        <v>35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0</v>
      </c>
      <c r="C20" s="37">
        <v>0</v>
      </c>
      <c r="D20" s="37">
        <v>0</v>
      </c>
      <c r="E20" s="37">
        <v>0</v>
      </c>
      <c r="F20" s="37">
        <v>0</v>
      </c>
    </row>
    <row r="21" spans="1:6" s="2" customFormat="1" ht="30.75" customHeight="1" x14ac:dyDescent="0.15">
      <c r="A21" s="20" t="s">
        <v>18</v>
      </c>
      <c r="B21" s="36">
        <f t="shared" si="2"/>
        <v>1849</v>
      </c>
      <c r="C21" s="37">
        <v>0</v>
      </c>
      <c r="D21" s="37">
        <v>0</v>
      </c>
      <c r="E21" s="37">
        <v>0</v>
      </c>
      <c r="F21" s="37">
        <v>1849</v>
      </c>
    </row>
    <row r="22" spans="1:6" s="2" customFormat="1" ht="30.75" customHeight="1" x14ac:dyDescent="0.15">
      <c r="A22" s="20" t="s">
        <v>17</v>
      </c>
      <c r="B22" s="36">
        <f t="shared" si="2"/>
        <v>299</v>
      </c>
      <c r="C22" s="37">
        <v>0</v>
      </c>
      <c r="D22" s="37">
        <v>0</v>
      </c>
      <c r="E22" s="37">
        <v>0</v>
      </c>
      <c r="F22" s="42">
        <v>299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2670</v>
      </c>
      <c r="C25" s="37">
        <v>0</v>
      </c>
      <c r="D25" s="37">
        <v>0</v>
      </c>
      <c r="E25" s="37">
        <v>0</v>
      </c>
      <c r="F25" s="42">
        <v>2670</v>
      </c>
    </row>
    <row r="26" spans="1:6" s="2" customFormat="1" ht="30.75" customHeight="1" x14ac:dyDescent="0.15">
      <c r="A26" s="20" t="s">
        <v>13</v>
      </c>
      <c r="B26" s="36">
        <f t="shared" si="2"/>
        <v>2013</v>
      </c>
      <c r="C26" s="37">
        <v>405</v>
      </c>
      <c r="D26" s="37">
        <v>824</v>
      </c>
      <c r="E26" s="37">
        <v>0</v>
      </c>
      <c r="F26" s="42">
        <v>784</v>
      </c>
    </row>
    <row r="27" spans="1:6" s="2" customFormat="1" ht="30.75" customHeight="1" x14ac:dyDescent="0.15">
      <c r="A27" s="20" t="s">
        <v>12</v>
      </c>
      <c r="B27" s="36">
        <f t="shared" si="2"/>
        <v>142</v>
      </c>
      <c r="C27" s="37">
        <v>0</v>
      </c>
      <c r="D27" s="37">
        <v>0</v>
      </c>
      <c r="E27" s="37">
        <v>142</v>
      </c>
      <c r="F27" s="42">
        <v>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7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39"/>
  <sheetViews>
    <sheetView zoomScale="85" zoomScaleNormal="85" zoomScaleSheetLayoutView="85" workbookViewId="0">
      <pane ySplit="6" topLeftCell="A7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5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85" t="s">
        <v>46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2" s="13" customFormat="1" ht="18.75" customHeight="1" x14ac:dyDescent="0.15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14"/>
    </row>
    <row r="3" spans="1:12" s="13" customFormat="1" ht="3.75" customHeight="1" x14ac:dyDescent="0.15">
      <c r="A3" s="64"/>
      <c r="B3" s="49"/>
      <c r="C3" s="49"/>
      <c r="D3" s="49"/>
      <c r="E3" s="49"/>
      <c r="F3" s="29"/>
      <c r="G3" s="29"/>
      <c r="H3" s="29"/>
      <c r="I3" s="29"/>
      <c r="J3" s="49"/>
      <c r="K3" s="49"/>
      <c r="L3" s="14"/>
    </row>
    <row r="4" spans="1:12" s="15" customFormat="1" ht="21" customHeight="1" x14ac:dyDescent="0.15">
      <c r="A4" s="87" t="s">
        <v>34</v>
      </c>
      <c r="B4" s="89" t="s">
        <v>37</v>
      </c>
      <c r="C4" s="89" t="s">
        <v>39</v>
      </c>
      <c r="D4" s="89" t="s">
        <v>41</v>
      </c>
      <c r="E4" s="91" t="s">
        <v>40</v>
      </c>
      <c r="F4" s="93" t="s">
        <v>33</v>
      </c>
      <c r="G4" s="94"/>
      <c r="H4" s="94"/>
      <c r="I4" s="95"/>
      <c r="J4" s="96" t="s">
        <v>32</v>
      </c>
      <c r="K4" s="98" t="s">
        <v>10</v>
      </c>
    </row>
    <row r="5" spans="1:12" s="15" customFormat="1" ht="21" customHeight="1" x14ac:dyDescent="0.15">
      <c r="A5" s="88"/>
      <c r="B5" s="90"/>
      <c r="C5" s="90"/>
      <c r="D5" s="90"/>
      <c r="E5" s="92"/>
      <c r="F5" s="25" t="s">
        <v>35</v>
      </c>
      <c r="G5" s="25" t="s">
        <v>38</v>
      </c>
      <c r="H5" s="25" t="s">
        <v>36</v>
      </c>
      <c r="I5" s="25" t="s">
        <v>29</v>
      </c>
      <c r="J5" s="97"/>
      <c r="K5" s="99"/>
    </row>
    <row r="6" spans="1:12" s="47" customFormat="1" ht="21" customHeight="1" x14ac:dyDescent="0.15">
      <c r="A6" s="82" t="s">
        <v>11</v>
      </c>
      <c r="B6" s="83"/>
      <c r="C6" s="83"/>
      <c r="D6" s="84"/>
      <c r="E6" s="26"/>
      <c r="F6" s="27">
        <f>SUM(F34,F38,F58,F87,F98,F104,F109,F113,F120,F134,F139)</f>
        <v>19802</v>
      </c>
      <c r="G6" s="27">
        <f t="shared" ref="G6:I6" si="0">SUM(G34,G38,G58,G87,G98,G104,G109,G113,G120,G134,G139)</f>
        <v>15350</v>
      </c>
      <c r="H6" s="27">
        <f t="shared" si="0"/>
        <v>2932</v>
      </c>
      <c r="I6" s="27">
        <f t="shared" si="0"/>
        <v>1520</v>
      </c>
      <c r="J6" s="27"/>
      <c r="K6" s="28"/>
    </row>
    <row r="7" spans="1:12" x14ac:dyDescent="0.15">
      <c r="A7" s="70" t="s">
        <v>27</v>
      </c>
      <c r="B7" s="77" t="s">
        <v>74</v>
      </c>
      <c r="C7" s="77" t="s">
        <v>55</v>
      </c>
      <c r="D7" s="73" t="s">
        <v>75</v>
      </c>
      <c r="E7" s="50">
        <v>39</v>
      </c>
      <c r="F7" s="51">
        <f>SUM(G7:I7)</f>
        <v>46</v>
      </c>
      <c r="G7" s="52">
        <v>23</v>
      </c>
      <c r="H7" s="52">
        <v>0</v>
      </c>
      <c r="I7" s="52">
        <v>23</v>
      </c>
      <c r="J7" s="73" t="s">
        <v>76</v>
      </c>
      <c r="K7" s="75"/>
    </row>
    <row r="8" spans="1:12" x14ac:dyDescent="0.15">
      <c r="A8" s="71"/>
      <c r="B8" s="77"/>
      <c r="C8" s="77"/>
      <c r="D8" s="77"/>
      <c r="E8" s="50">
        <v>53</v>
      </c>
      <c r="F8" s="51">
        <f t="shared" ref="F8:F11" si="1">SUM(G8:I8)</f>
        <v>157</v>
      </c>
      <c r="G8" s="52">
        <v>107</v>
      </c>
      <c r="H8" s="52">
        <v>0</v>
      </c>
      <c r="I8" s="52">
        <v>50</v>
      </c>
      <c r="J8" s="77"/>
      <c r="K8" s="78"/>
    </row>
    <row r="9" spans="1:12" x14ac:dyDescent="0.15">
      <c r="A9" s="71"/>
      <c r="B9" s="77"/>
      <c r="C9" s="77"/>
      <c r="D9" s="77"/>
      <c r="E9" s="50">
        <v>59</v>
      </c>
      <c r="F9" s="51">
        <f t="shared" si="1"/>
        <v>68</v>
      </c>
      <c r="G9" s="52">
        <v>68</v>
      </c>
      <c r="H9" s="52">
        <v>0</v>
      </c>
      <c r="I9" s="52">
        <v>0</v>
      </c>
      <c r="J9" s="77"/>
      <c r="K9" s="78"/>
    </row>
    <row r="10" spans="1:12" x14ac:dyDescent="0.15">
      <c r="A10" s="71"/>
      <c r="B10" s="77"/>
      <c r="C10" s="77"/>
      <c r="D10" s="77"/>
      <c r="E10" s="50">
        <v>75</v>
      </c>
      <c r="F10" s="51">
        <f t="shared" si="1"/>
        <v>50</v>
      </c>
      <c r="G10" s="52">
        <v>50</v>
      </c>
      <c r="H10" s="52">
        <v>0</v>
      </c>
      <c r="I10" s="52">
        <v>0</v>
      </c>
      <c r="J10" s="77"/>
      <c r="K10" s="78"/>
    </row>
    <row r="11" spans="1:12" x14ac:dyDescent="0.15">
      <c r="A11" s="71"/>
      <c r="B11" s="77"/>
      <c r="C11" s="77"/>
      <c r="D11" s="77"/>
      <c r="E11" s="50">
        <v>81</v>
      </c>
      <c r="F11" s="51">
        <f t="shared" si="1"/>
        <v>104</v>
      </c>
      <c r="G11" s="52">
        <v>104</v>
      </c>
      <c r="H11" s="52">
        <v>0</v>
      </c>
      <c r="I11" s="52">
        <v>0</v>
      </c>
      <c r="J11" s="77"/>
      <c r="K11" s="78"/>
    </row>
    <row r="12" spans="1:12" x14ac:dyDescent="0.15">
      <c r="A12" s="71"/>
      <c r="B12" s="77"/>
      <c r="C12" s="77"/>
      <c r="D12" s="77"/>
      <c r="E12" s="50">
        <v>82</v>
      </c>
      <c r="F12" s="51">
        <f t="shared" ref="F12:F13" si="2">SUM(G12:I12)</f>
        <v>48</v>
      </c>
      <c r="G12" s="52">
        <v>48</v>
      </c>
      <c r="H12" s="52">
        <v>0</v>
      </c>
      <c r="I12" s="52">
        <v>0</v>
      </c>
      <c r="J12" s="77"/>
      <c r="K12" s="78"/>
    </row>
    <row r="13" spans="1:12" x14ac:dyDescent="0.15">
      <c r="A13" s="71"/>
      <c r="B13" s="77"/>
      <c r="C13" s="77"/>
      <c r="D13" s="77"/>
      <c r="E13" s="50">
        <v>84</v>
      </c>
      <c r="F13" s="51">
        <f t="shared" si="2"/>
        <v>24</v>
      </c>
      <c r="G13" s="52">
        <v>24</v>
      </c>
      <c r="H13" s="52">
        <v>0</v>
      </c>
      <c r="I13" s="52">
        <v>0</v>
      </c>
      <c r="J13" s="77"/>
      <c r="K13" s="78"/>
    </row>
    <row r="14" spans="1:12" x14ac:dyDescent="0.15">
      <c r="A14" s="71"/>
      <c r="B14" s="74"/>
      <c r="C14" s="74"/>
      <c r="D14" s="74"/>
      <c r="E14" s="53" t="s">
        <v>7</v>
      </c>
      <c r="F14" s="52">
        <f>SUM(F7:F13)</f>
        <v>497</v>
      </c>
      <c r="G14" s="52">
        <f>SUM(G7:G13)</f>
        <v>424</v>
      </c>
      <c r="H14" s="52">
        <f t="shared" ref="H14:I14" si="3">SUM(H7:H11)</f>
        <v>0</v>
      </c>
      <c r="I14" s="52">
        <f t="shared" si="3"/>
        <v>73</v>
      </c>
      <c r="J14" s="74"/>
      <c r="K14" s="76"/>
    </row>
    <row r="15" spans="1:12" ht="15" customHeight="1" x14ac:dyDescent="0.15">
      <c r="A15" s="71"/>
      <c r="B15" s="77" t="s">
        <v>106</v>
      </c>
      <c r="C15" s="77" t="s">
        <v>107</v>
      </c>
      <c r="D15" s="73" t="s">
        <v>109</v>
      </c>
      <c r="E15" s="50">
        <v>52</v>
      </c>
      <c r="F15" s="51">
        <f>SUM(G15:I15)</f>
        <v>21</v>
      </c>
      <c r="G15" s="52">
        <v>7</v>
      </c>
      <c r="H15" s="52">
        <v>14</v>
      </c>
      <c r="I15" s="52">
        <v>0</v>
      </c>
      <c r="J15" s="73" t="s">
        <v>108</v>
      </c>
      <c r="K15" s="75"/>
    </row>
    <row r="16" spans="1:12" ht="15" customHeight="1" x14ac:dyDescent="0.15">
      <c r="A16" s="71"/>
      <c r="B16" s="77"/>
      <c r="C16" s="77"/>
      <c r="D16" s="77"/>
      <c r="E16" s="50">
        <v>59</v>
      </c>
      <c r="F16" s="51">
        <f t="shared" ref="F16:F18" si="4">SUM(G16:I16)</f>
        <v>427</v>
      </c>
      <c r="G16" s="52">
        <v>238</v>
      </c>
      <c r="H16" s="52">
        <v>189</v>
      </c>
      <c r="I16" s="52">
        <v>0</v>
      </c>
      <c r="J16" s="77"/>
      <c r="K16" s="78"/>
    </row>
    <row r="17" spans="1:11" ht="15" customHeight="1" x14ac:dyDescent="0.15">
      <c r="A17" s="71"/>
      <c r="B17" s="77"/>
      <c r="C17" s="77"/>
      <c r="D17" s="77"/>
      <c r="E17" s="50">
        <v>74</v>
      </c>
      <c r="F17" s="51">
        <f t="shared" si="4"/>
        <v>56</v>
      </c>
      <c r="G17" s="52">
        <v>23</v>
      </c>
      <c r="H17" s="52">
        <v>33</v>
      </c>
      <c r="I17" s="52">
        <v>0</v>
      </c>
      <c r="J17" s="77"/>
      <c r="K17" s="78"/>
    </row>
    <row r="18" spans="1:11" ht="15" customHeight="1" x14ac:dyDescent="0.15">
      <c r="A18" s="71"/>
      <c r="B18" s="77"/>
      <c r="C18" s="77"/>
      <c r="D18" s="77"/>
      <c r="E18" s="50">
        <v>84</v>
      </c>
      <c r="F18" s="51">
        <f t="shared" si="4"/>
        <v>180</v>
      </c>
      <c r="G18" s="52">
        <v>141</v>
      </c>
      <c r="H18" s="52">
        <v>39</v>
      </c>
      <c r="I18" s="52">
        <v>0</v>
      </c>
      <c r="J18" s="77"/>
      <c r="K18" s="78"/>
    </row>
    <row r="19" spans="1:11" ht="15" customHeight="1" x14ac:dyDescent="0.15">
      <c r="A19" s="71"/>
      <c r="B19" s="74"/>
      <c r="C19" s="74"/>
      <c r="D19" s="74"/>
      <c r="E19" s="53" t="s">
        <v>7</v>
      </c>
      <c r="F19" s="52">
        <f>SUM(F15:F18)</f>
        <v>684</v>
      </c>
      <c r="G19" s="52">
        <f>SUM(G15:G18)</f>
        <v>409</v>
      </c>
      <c r="H19" s="52">
        <f>SUM(H15:H18)</f>
        <v>275</v>
      </c>
      <c r="I19" s="52">
        <f>SUM(I15:I18)</f>
        <v>0</v>
      </c>
      <c r="J19" s="74"/>
      <c r="K19" s="76"/>
    </row>
    <row r="20" spans="1:11" x14ac:dyDescent="0.15">
      <c r="A20" s="71"/>
      <c r="B20" s="77" t="s">
        <v>74</v>
      </c>
      <c r="C20" s="77" t="s">
        <v>55</v>
      </c>
      <c r="D20" s="73" t="s">
        <v>77</v>
      </c>
      <c r="E20" s="50">
        <v>25</v>
      </c>
      <c r="F20" s="51">
        <f>SUM(G20:I20)</f>
        <v>7</v>
      </c>
      <c r="G20" s="52">
        <v>7</v>
      </c>
      <c r="H20" s="52">
        <v>0</v>
      </c>
      <c r="I20" s="52">
        <v>0</v>
      </c>
      <c r="J20" s="73" t="s">
        <v>78</v>
      </c>
      <c r="K20" s="75"/>
    </row>
    <row r="21" spans="1:11" x14ac:dyDescent="0.15">
      <c r="A21" s="71"/>
      <c r="B21" s="77"/>
      <c r="C21" s="77"/>
      <c r="D21" s="77"/>
      <c r="E21" s="50">
        <v>28</v>
      </c>
      <c r="F21" s="51">
        <f t="shared" ref="F21:F26" si="5">SUM(G21:I21)</f>
        <v>14</v>
      </c>
      <c r="G21" s="52">
        <v>14</v>
      </c>
      <c r="H21" s="52">
        <v>0</v>
      </c>
      <c r="I21" s="52">
        <v>0</v>
      </c>
      <c r="J21" s="77"/>
      <c r="K21" s="78"/>
    </row>
    <row r="22" spans="1:11" x14ac:dyDescent="0.15">
      <c r="A22" s="71"/>
      <c r="B22" s="77"/>
      <c r="C22" s="77"/>
      <c r="D22" s="77"/>
      <c r="E22" s="50">
        <v>38</v>
      </c>
      <c r="F22" s="51">
        <f t="shared" si="5"/>
        <v>7</v>
      </c>
      <c r="G22" s="52">
        <v>7</v>
      </c>
      <c r="H22" s="52">
        <v>0</v>
      </c>
      <c r="I22" s="52">
        <v>0</v>
      </c>
      <c r="J22" s="77"/>
      <c r="K22" s="78"/>
    </row>
    <row r="23" spans="1:11" x14ac:dyDescent="0.15">
      <c r="A23" s="71"/>
      <c r="B23" s="77"/>
      <c r="C23" s="77"/>
      <c r="D23" s="77"/>
      <c r="E23" s="50">
        <v>43</v>
      </c>
      <c r="F23" s="51">
        <f t="shared" si="5"/>
        <v>7</v>
      </c>
      <c r="G23" s="52">
        <v>7</v>
      </c>
      <c r="H23" s="52">
        <v>0</v>
      </c>
      <c r="I23" s="52">
        <v>0</v>
      </c>
      <c r="J23" s="77"/>
      <c r="K23" s="78"/>
    </row>
    <row r="24" spans="1:11" x14ac:dyDescent="0.15">
      <c r="A24" s="71"/>
      <c r="B24" s="77"/>
      <c r="C24" s="77"/>
      <c r="D24" s="77"/>
      <c r="E24" s="50">
        <v>44</v>
      </c>
      <c r="F24" s="51">
        <f t="shared" si="5"/>
        <v>21</v>
      </c>
      <c r="G24" s="52">
        <v>21</v>
      </c>
      <c r="H24" s="52">
        <v>0</v>
      </c>
      <c r="I24" s="52">
        <v>0</v>
      </c>
      <c r="J24" s="77"/>
      <c r="K24" s="78"/>
    </row>
    <row r="25" spans="1:11" x14ac:dyDescent="0.15">
      <c r="A25" s="71"/>
      <c r="B25" s="77"/>
      <c r="C25" s="77"/>
      <c r="D25" s="77"/>
      <c r="E25" s="50">
        <v>47</v>
      </c>
      <c r="F25" s="51">
        <f t="shared" si="5"/>
        <v>7</v>
      </c>
      <c r="G25" s="52">
        <v>7</v>
      </c>
      <c r="H25" s="52">
        <v>0</v>
      </c>
      <c r="I25" s="52">
        <v>0</v>
      </c>
      <c r="J25" s="77"/>
      <c r="K25" s="78"/>
    </row>
    <row r="26" spans="1:11" x14ac:dyDescent="0.15">
      <c r="A26" s="71"/>
      <c r="B26" s="77"/>
      <c r="C26" s="77"/>
      <c r="D26" s="77"/>
      <c r="E26" s="50">
        <v>48</v>
      </c>
      <c r="F26" s="51">
        <f t="shared" si="5"/>
        <v>7</v>
      </c>
      <c r="G26" s="52">
        <v>7</v>
      </c>
      <c r="H26" s="52">
        <v>0</v>
      </c>
      <c r="I26" s="52">
        <v>0</v>
      </c>
      <c r="J26" s="77"/>
      <c r="K26" s="78"/>
    </row>
    <row r="27" spans="1:11" x14ac:dyDescent="0.15">
      <c r="A27" s="71"/>
      <c r="B27" s="74"/>
      <c r="C27" s="74"/>
      <c r="D27" s="74"/>
      <c r="E27" s="53" t="s">
        <v>7</v>
      </c>
      <c r="F27" s="52">
        <f>SUM(F20:F26)</f>
        <v>70</v>
      </c>
      <c r="G27" s="52">
        <f t="shared" ref="G27:I27" si="6">SUM(G20:G26)</f>
        <v>70</v>
      </c>
      <c r="H27" s="52">
        <f t="shared" si="6"/>
        <v>0</v>
      </c>
      <c r="I27" s="52">
        <f t="shared" si="6"/>
        <v>0</v>
      </c>
      <c r="J27" s="74"/>
      <c r="K27" s="76"/>
    </row>
    <row r="28" spans="1:11" ht="15" customHeight="1" x14ac:dyDescent="0.15">
      <c r="A28" s="71"/>
      <c r="B28" s="77" t="s">
        <v>85</v>
      </c>
      <c r="C28" s="77" t="s">
        <v>88</v>
      </c>
      <c r="D28" s="73" t="s">
        <v>86</v>
      </c>
      <c r="E28" s="50">
        <v>80</v>
      </c>
      <c r="F28" s="51">
        <f>SUM(G28:I28)</f>
        <v>30</v>
      </c>
      <c r="G28" s="52">
        <v>0</v>
      </c>
      <c r="H28" s="52">
        <v>30</v>
      </c>
      <c r="I28" s="52">
        <v>0</v>
      </c>
      <c r="J28" s="73" t="s">
        <v>87</v>
      </c>
      <c r="K28" s="75"/>
    </row>
    <row r="29" spans="1:11" ht="15" customHeight="1" x14ac:dyDescent="0.15">
      <c r="A29" s="71"/>
      <c r="B29" s="77"/>
      <c r="C29" s="77"/>
      <c r="D29" s="77"/>
      <c r="E29" s="50">
        <v>103</v>
      </c>
      <c r="F29" s="51">
        <f t="shared" ref="F29" si="7">SUM(G29:I29)</f>
        <v>297</v>
      </c>
      <c r="G29" s="52">
        <v>29</v>
      </c>
      <c r="H29" s="52">
        <v>268</v>
      </c>
      <c r="I29" s="52">
        <v>0</v>
      </c>
      <c r="J29" s="77"/>
      <c r="K29" s="78"/>
    </row>
    <row r="30" spans="1:11" ht="15" customHeight="1" x14ac:dyDescent="0.15">
      <c r="A30" s="71"/>
      <c r="B30" s="74"/>
      <c r="C30" s="74"/>
      <c r="D30" s="74"/>
      <c r="E30" s="53" t="s">
        <v>7</v>
      </c>
      <c r="F30" s="52">
        <f>SUM(F28:F29)</f>
        <v>327</v>
      </c>
      <c r="G30" s="52">
        <f>SUM(G28:G29)</f>
        <v>29</v>
      </c>
      <c r="H30" s="52">
        <f>SUM(H28:H29)</f>
        <v>298</v>
      </c>
      <c r="I30" s="52">
        <f>SUM(I28:I29)</f>
        <v>0</v>
      </c>
      <c r="J30" s="74"/>
      <c r="K30" s="76"/>
    </row>
    <row r="31" spans="1:11" x14ac:dyDescent="0.15">
      <c r="A31" s="71"/>
      <c r="B31" s="77" t="s">
        <v>120</v>
      </c>
      <c r="C31" s="77" t="s">
        <v>123</v>
      </c>
      <c r="D31" s="73" t="s">
        <v>124</v>
      </c>
      <c r="E31" s="50">
        <v>39</v>
      </c>
      <c r="F31" s="51">
        <f>SUM(G31:I31)</f>
        <v>99</v>
      </c>
      <c r="G31" s="52">
        <v>0</v>
      </c>
      <c r="H31" s="52">
        <v>0</v>
      </c>
      <c r="I31" s="52">
        <v>99</v>
      </c>
      <c r="J31" s="73" t="s">
        <v>113</v>
      </c>
      <c r="K31" s="75"/>
    </row>
    <row r="32" spans="1:11" x14ac:dyDescent="0.15">
      <c r="A32" s="71"/>
      <c r="B32" s="77"/>
      <c r="C32" s="77"/>
      <c r="D32" s="77"/>
      <c r="E32" s="50">
        <v>59</v>
      </c>
      <c r="F32" s="51">
        <f t="shared" ref="F32" si="8">SUM(G32:I32)</f>
        <v>436</v>
      </c>
      <c r="G32" s="52">
        <v>436</v>
      </c>
      <c r="H32" s="52">
        <v>0</v>
      </c>
      <c r="I32" s="52">
        <v>0</v>
      </c>
      <c r="J32" s="77"/>
      <c r="K32" s="78"/>
    </row>
    <row r="33" spans="1:11" x14ac:dyDescent="0.15">
      <c r="A33" s="72"/>
      <c r="B33" s="74"/>
      <c r="C33" s="74"/>
      <c r="D33" s="74"/>
      <c r="E33" s="53" t="s">
        <v>7</v>
      </c>
      <c r="F33" s="52">
        <f>SUM(F31:F32)</f>
        <v>535</v>
      </c>
      <c r="G33" s="52">
        <f>SUM(G31:G32)</f>
        <v>436</v>
      </c>
      <c r="H33" s="52">
        <f>SUM(H31:H32)</f>
        <v>0</v>
      </c>
      <c r="I33" s="52">
        <f>SUM(I31:I32)</f>
        <v>99</v>
      </c>
      <c r="J33" s="74"/>
      <c r="K33" s="76"/>
    </row>
    <row r="34" spans="1:11" s="63" customFormat="1" x14ac:dyDescent="0.15">
      <c r="A34" s="100" t="s">
        <v>28</v>
      </c>
      <c r="B34" s="101"/>
      <c r="C34" s="101"/>
      <c r="D34" s="102"/>
      <c r="E34" s="62"/>
      <c r="F34" s="46">
        <f>SUM(F14,F19,F27,F30,F33)</f>
        <v>2113</v>
      </c>
      <c r="G34" s="46">
        <f t="shared" ref="G34:I34" si="9">SUM(G14,G19,G27,G30,G33)</f>
        <v>1368</v>
      </c>
      <c r="H34" s="46">
        <f t="shared" si="9"/>
        <v>573</v>
      </c>
      <c r="I34" s="46">
        <f t="shared" si="9"/>
        <v>172</v>
      </c>
      <c r="J34" s="46"/>
      <c r="K34" s="45"/>
    </row>
    <row r="35" spans="1:11" x14ac:dyDescent="0.15">
      <c r="A35" s="70" t="s">
        <v>26</v>
      </c>
      <c r="B35" s="77" t="s">
        <v>62</v>
      </c>
      <c r="C35" s="77" t="s">
        <v>65</v>
      </c>
      <c r="D35" s="73" t="s">
        <v>63</v>
      </c>
      <c r="E35" s="50">
        <v>59</v>
      </c>
      <c r="F35" s="51">
        <f>SUM(G35:I35)</f>
        <v>160</v>
      </c>
      <c r="G35" s="52">
        <v>130</v>
      </c>
      <c r="H35" s="52">
        <v>30</v>
      </c>
      <c r="I35" s="52">
        <v>0</v>
      </c>
      <c r="J35" s="73" t="s">
        <v>64</v>
      </c>
      <c r="K35" s="75"/>
    </row>
    <row r="36" spans="1:11" x14ac:dyDescent="0.15">
      <c r="A36" s="71"/>
      <c r="B36" s="77"/>
      <c r="C36" s="77"/>
      <c r="D36" s="77"/>
      <c r="E36" s="50">
        <v>81</v>
      </c>
      <c r="F36" s="51">
        <f t="shared" ref="F36" si="10">SUM(G36:I36)</f>
        <v>51</v>
      </c>
      <c r="G36" s="52">
        <v>10</v>
      </c>
      <c r="H36" s="52">
        <v>41</v>
      </c>
      <c r="I36" s="52">
        <v>0</v>
      </c>
      <c r="J36" s="77"/>
      <c r="K36" s="78"/>
    </row>
    <row r="37" spans="1:11" x14ac:dyDescent="0.15">
      <c r="A37" s="71"/>
      <c r="B37" s="74"/>
      <c r="C37" s="74"/>
      <c r="D37" s="74"/>
      <c r="E37" s="53" t="s">
        <v>7</v>
      </c>
      <c r="F37" s="52">
        <f>SUM(F35:F36)</f>
        <v>211</v>
      </c>
      <c r="G37" s="52">
        <f>SUM(G35:G36)</f>
        <v>140</v>
      </c>
      <c r="H37" s="52">
        <f>SUM(H35:H36)</f>
        <v>71</v>
      </c>
      <c r="I37" s="52">
        <f>SUM(I35:I36)</f>
        <v>0</v>
      </c>
      <c r="J37" s="74"/>
      <c r="K37" s="76"/>
    </row>
    <row r="38" spans="1:11" s="63" customFormat="1" x14ac:dyDescent="0.15">
      <c r="A38" s="79" t="s">
        <v>28</v>
      </c>
      <c r="B38" s="80"/>
      <c r="C38" s="80"/>
      <c r="D38" s="81"/>
      <c r="E38" s="62"/>
      <c r="F38" s="46">
        <f>SUM(F37)</f>
        <v>211</v>
      </c>
      <c r="G38" s="46">
        <f t="shared" ref="G38:I38" si="11">SUM(G37)</f>
        <v>140</v>
      </c>
      <c r="H38" s="46">
        <f t="shared" si="11"/>
        <v>71</v>
      </c>
      <c r="I38" s="46">
        <f t="shared" si="11"/>
        <v>0</v>
      </c>
      <c r="J38" s="46"/>
      <c r="K38" s="45"/>
    </row>
    <row r="39" spans="1:11" ht="15" customHeight="1" x14ac:dyDescent="0.15">
      <c r="A39" s="66" t="s">
        <v>25</v>
      </c>
      <c r="B39" s="73" t="s">
        <v>129</v>
      </c>
      <c r="C39" s="73" t="s">
        <v>130</v>
      </c>
      <c r="D39" s="73" t="s">
        <v>131</v>
      </c>
      <c r="E39" s="50">
        <v>59</v>
      </c>
      <c r="F39" s="51">
        <f>SUM(G39:I39)</f>
        <v>271</v>
      </c>
      <c r="G39" s="52">
        <v>271</v>
      </c>
      <c r="H39" s="52">
        <v>0</v>
      </c>
      <c r="I39" s="52">
        <v>0</v>
      </c>
      <c r="J39" s="73" t="s">
        <v>132</v>
      </c>
      <c r="K39" s="75"/>
    </row>
    <row r="40" spans="1:11" ht="15" customHeight="1" x14ac:dyDescent="0.15">
      <c r="A40" s="67"/>
      <c r="B40" s="77"/>
      <c r="C40" s="77"/>
      <c r="D40" s="77"/>
      <c r="E40" s="50">
        <v>84</v>
      </c>
      <c r="F40" s="51">
        <f t="shared" ref="F40" si="12">SUM(G40:I40)</f>
        <v>422</v>
      </c>
      <c r="G40" s="52">
        <f>258+124</f>
        <v>382</v>
      </c>
      <c r="H40" s="52">
        <f>38+2</f>
        <v>40</v>
      </c>
      <c r="I40" s="52">
        <v>0</v>
      </c>
      <c r="J40" s="77"/>
      <c r="K40" s="78"/>
    </row>
    <row r="41" spans="1:11" ht="15" customHeight="1" x14ac:dyDescent="0.15">
      <c r="A41" s="67"/>
      <c r="B41" s="74"/>
      <c r="C41" s="74"/>
      <c r="D41" s="74"/>
      <c r="E41" s="53" t="s">
        <v>7</v>
      </c>
      <c r="F41" s="52">
        <f>SUM(F39:F40)</f>
        <v>693</v>
      </c>
      <c r="G41" s="52">
        <f>SUM(G39:G40)</f>
        <v>653</v>
      </c>
      <c r="H41" s="52">
        <f>SUM(H39:H40)</f>
        <v>40</v>
      </c>
      <c r="I41" s="52">
        <f>SUM(I39:I40)</f>
        <v>0</v>
      </c>
      <c r="J41" s="74"/>
      <c r="K41" s="76"/>
    </row>
    <row r="42" spans="1:11" ht="15" customHeight="1" x14ac:dyDescent="0.15">
      <c r="A42" s="67"/>
      <c r="B42" s="77" t="s">
        <v>151</v>
      </c>
      <c r="C42" s="77" t="s">
        <v>92</v>
      </c>
      <c r="D42" s="73" t="s">
        <v>93</v>
      </c>
      <c r="E42" s="50">
        <v>41</v>
      </c>
      <c r="F42" s="51">
        <f>SUM(G42:I42)</f>
        <v>176</v>
      </c>
      <c r="G42" s="52">
        <v>155</v>
      </c>
      <c r="H42" s="52">
        <v>21</v>
      </c>
      <c r="I42" s="52">
        <v>0</v>
      </c>
      <c r="J42" s="73" t="s">
        <v>87</v>
      </c>
      <c r="K42" s="75"/>
    </row>
    <row r="43" spans="1:11" ht="15" customHeight="1" x14ac:dyDescent="0.15">
      <c r="A43" s="67"/>
      <c r="B43" s="77"/>
      <c r="C43" s="77"/>
      <c r="D43" s="77"/>
      <c r="E43" s="50">
        <v>59</v>
      </c>
      <c r="F43" s="51">
        <f t="shared" ref="F43:F45" si="13">SUM(G43:I43)</f>
        <v>1352</v>
      </c>
      <c r="G43" s="52">
        <v>512</v>
      </c>
      <c r="H43" s="52">
        <v>840</v>
      </c>
      <c r="I43" s="52">
        <v>0</v>
      </c>
      <c r="J43" s="77"/>
      <c r="K43" s="78"/>
    </row>
    <row r="44" spans="1:11" ht="15" customHeight="1" x14ac:dyDescent="0.15">
      <c r="A44" s="67"/>
      <c r="B44" s="77"/>
      <c r="C44" s="77"/>
      <c r="D44" s="77"/>
      <c r="E44" s="50">
        <v>74</v>
      </c>
      <c r="F44" s="51">
        <f t="shared" si="13"/>
        <v>350</v>
      </c>
      <c r="G44" s="52">
        <v>0</v>
      </c>
      <c r="H44" s="52">
        <v>350</v>
      </c>
      <c r="I44" s="52">
        <v>0</v>
      </c>
      <c r="J44" s="77"/>
      <c r="K44" s="78"/>
    </row>
    <row r="45" spans="1:11" ht="15" customHeight="1" x14ac:dyDescent="0.15">
      <c r="A45" s="67"/>
      <c r="B45" s="77"/>
      <c r="C45" s="77"/>
      <c r="D45" s="77"/>
      <c r="E45" s="50">
        <v>84</v>
      </c>
      <c r="F45" s="51">
        <f t="shared" si="13"/>
        <v>786</v>
      </c>
      <c r="G45" s="52">
        <v>18</v>
      </c>
      <c r="H45" s="52">
        <v>768</v>
      </c>
      <c r="I45" s="52">
        <v>0</v>
      </c>
      <c r="J45" s="77"/>
      <c r="K45" s="78"/>
    </row>
    <row r="46" spans="1:11" ht="15" customHeight="1" x14ac:dyDescent="0.15">
      <c r="A46" s="67"/>
      <c r="B46" s="77"/>
      <c r="C46" s="77"/>
      <c r="D46" s="77"/>
      <c r="E46" s="50">
        <v>98</v>
      </c>
      <c r="F46" s="51">
        <f t="shared" ref="F46" si="14">SUM(G46:I46)</f>
        <v>72</v>
      </c>
      <c r="G46" s="52">
        <v>2</v>
      </c>
      <c r="H46" s="52">
        <v>70</v>
      </c>
      <c r="I46" s="52">
        <v>0</v>
      </c>
      <c r="J46" s="77"/>
      <c r="K46" s="78"/>
    </row>
    <row r="47" spans="1:11" ht="15" customHeight="1" x14ac:dyDescent="0.15">
      <c r="A47" s="67"/>
      <c r="B47" s="74"/>
      <c r="C47" s="74"/>
      <c r="D47" s="74"/>
      <c r="E47" s="53" t="s">
        <v>7</v>
      </c>
      <c r="F47" s="52">
        <f>SUM(F42:F46)</f>
        <v>2736</v>
      </c>
      <c r="G47" s="52">
        <f t="shared" ref="G47:I47" si="15">SUM(G42:G46)</f>
        <v>687</v>
      </c>
      <c r="H47" s="52">
        <f t="shared" si="15"/>
        <v>2049</v>
      </c>
      <c r="I47" s="52">
        <f t="shared" si="15"/>
        <v>0</v>
      </c>
      <c r="J47" s="74"/>
      <c r="K47" s="76"/>
    </row>
    <row r="48" spans="1:11" ht="17.100000000000001" customHeight="1" x14ac:dyDescent="0.15">
      <c r="A48" s="67"/>
      <c r="B48" s="77" t="s">
        <v>54</v>
      </c>
      <c r="C48" s="77" t="s">
        <v>55</v>
      </c>
      <c r="D48" s="73" t="s">
        <v>56</v>
      </c>
      <c r="E48" s="50">
        <v>84</v>
      </c>
      <c r="F48" s="51">
        <f>SUM(G48:I48)</f>
        <v>1164</v>
      </c>
      <c r="G48" s="52">
        <v>1164</v>
      </c>
      <c r="H48" s="52">
        <v>0</v>
      </c>
      <c r="I48" s="52">
        <v>0</v>
      </c>
      <c r="J48" s="73" t="s">
        <v>57</v>
      </c>
      <c r="K48" s="75"/>
    </row>
    <row r="49" spans="1:11" ht="17.100000000000001" customHeight="1" x14ac:dyDescent="0.15">
      <c r="A49" s="67"/>
      <c r="B49" s="74"/>
      <c r="C49" s="74"/>
      <c r="D49" s="74"/>
      <c r="E49" s="53" t="s">
        <v>7</v>
      </c>
      <c r="F49" s="52">
        <f>SUM(F48:F48)</f>
        <v>1164</v>
      </c>
      <c r="G49" s="52">
        <f>SUM(G48:G48)</f>
        <v>1164</v>
      </c>
      <c r="H49" s="52">
        <f>SUM(H48:H48)</f>
        <v>0</v>
      </c>
      <c r="I49" s="52">
        <f>SUM(I48:I48)</f>
        <v>0</v>
      </c>
      <c r="J49" s="74"/>
      <c r="K49" s="76"/>
    </row>
    <row r="50" spans="1:11" ht="15" customHeight="1" x14ac:dyDescent="0.15">
      <c r="A50" s="67"/>
      <c r="B50" s="77" t="s">
        <v>120</v>
      </c>
      <c r="C50" s="77" t="s">
        <v>114</v>
      </c>
      <c r="D50" s="73" t="s">
        <v>121</v>
      </c>
      <c r="E50" s="50">
        <v>50</v>
      </c>
      <c r="F50" s="51">
        <f>SUM(G50:I50)</f>
        <v>75</v>
      </c>
      <c r="G50" s="52">
        <v>75</v>
      </c>
      <c r="H50" s="52">
        <v>0</v>
      </c>
      <c r="I50" s="52">
        <v>0</v>
      </c>
      <c r="J50" s="73" t="s">
        <v>122</v>
      </c>
      <c r="K50" s="75"/>
    </row>
    <row r="51" spans="1:11" ht="15" customHeight="1" x14ac:dyDescent="0.15">
      <c r="A51" s="67"/>
      <c r="B51" s="77"/>
      <c r="C51" s="77"/>
      <c r="D51" s="77"/>
      <c r="E51" s="50">
        <v>64</v>
      </c>
      <c r="F51" s="51">
        <f t="shared" ref="F51:F52" si="16">SUM(G51:I51)</f>
        <v>223</v>
      </c>
      <c r="G51" s="52">
        <v>223</v>
      </c>
      <c r="H51" s="52">
        <v>0</v>
      </c>
      <c r="I51" s="52">
        <v>0</v>
      </c>
      <c r="J51" s="77"/>
      <c r="K51" s="78"/>
    </row>
    <row r="52" spans="1:11" x14ac:dyDescent="0.15">
      <c r="A52" s="67"/>
      <c r="B52" s="77"/>
      <c r="C52" s="77"/>
      <c r="D52" s="77"/>
      <c r="E52" s="50">
        <v>74</v>
      </c>
      <c r="F52" s="51">
        <f t="shared" si="16"/>
        <v>51</v>
      </c>
      <c r="G52" s="52">
        <v>51</v>
      </c>
      <c r="H52" s="52">
        <v>0</v>
      </c>
      <c r="I52" s="52">
        <v>0</v>
      </c>
      <c r="J52" s="77"/>
      <c r="K52" s="78"/>
    </row>
    <row r="53" spans="1:11" x14ac:dyDescent="0.15">
      <c r="A53" s="67"/>
      <c r="B53" s="74"/>
      <c r="C53" s="74"/>
      <c r="D53" s="74"/>
      <c r="E53" s="53" t="s">
        <v>7</v>
      </c>
      <c r="F53" s="52">
        <f>SUM(F50:F52)</f>
        <v>349</v>
      </c>
      <c r="G53" s="52">
        <f>SUM(G50:G52)</f>
        <v>349</v>
      </c>
      <c r="H53" s="52">
        <f>SUM(H50:H52)</f>
        <v>0</v>
      </c>
      <c r="I53" s="52">
        <f>SUM(I50:I52)</f>
        <v>0</v>
      </c>
      <c r="J53" s="74"/>
      <c r="K53" s="76"/>
    </row>
    <row r="54" spans="1:11" ht="15" customHeight="1" x14ac:dyDescent="0.15">
      <c r="A54" s="67"/>
      <c r="B54" s="77" t="s">
        <v>89</v>
      </c>
      <c r="C54" s="77" t="s">
        <v>90</v>
      </c>
      <c r="D54" s="73" t="s">
        <v>91</v>
      </c>
      <c r="E54" s="50">
        <v>59</v>
      </c>
      <c r="F54" s="51">
        <f>SUM(G54:I54)</f>
        <v>84</v>
      </c>
      <c r="G54" s="52">
        <v>84</v>
      </c>
      <c r="H54" s="52">
        <v>0</v>
      </c>
      <c r="I54" s="52">
        <v>0</v>
      </c>
      <c r="J54" s="73" t="s">
        <v>84</v>
      </c>
      <c r="K54" s="75"/>
    </row>
    <row r="55" spans="1:11" ht="15" customHeight="1" x14ac:dyDescent="0.15">
      <c r="A55" s="67"/>
      <c r="B55" s="77"/>
      <c r="C55" s="77"/>
      <c r="D55" s="77"/>
      <c r="E55" s="50">
        <v>70</v>
      </c>
      <c r="F55" s="51">
        <f t="shared" ref="F55:F56" si="17">SUM(G55:I55)</f>
        <v>186</v>
      </c>
      <c r="G55" s="52">
        <v>186</v>
      </c>
      <c r="H55" s="52">
        <v>0</v>
      </c>
      <c r="I55" s="52">
        <v>0</v>
      </c>
      <c r="J55" s="77"/>
      <c r="K55" s="78"/>
    </row>
    <row r="56" spans="1:11" ht="15" customHeight="1" x14ac:dyDescent="0.15">
      <c r="A56" s="67"/>
      <c r="B56" s="77"/>
      <c r="C56" s="77"/>
      <c r="D56" s="77"/>
      <c r="E56" s="50">
        <v>84</v>
      </c>
      <c r="F56" s="51">
        <f t="shared" si="17"/>
        <v>266</v>
      </c>
      <c r="G56" s="52">
        <v>266</v>
      </c>
      <c r="H56" s="52">
        <v>0</v>
      </c>
      <c r="I56" s="52">
        <v>0</v>
      </c>
      <c r="J56" s="77"/>
      <c r="K56" s="78"/>
    </row>
    <row r="57" spans="1:11" ht="15" customHeight="1" x14ac:dyDescent="0.15">
      <c r="A57" s="67"/>
      <c r="B57" s="74"/>
      <c r="C57" s="74"/>
      <c r="D57" s="74"/>
      <c r="E57" s="53" t="s">
        <v>7</v>
      </c>
      <c r="F57" s="52">
        <f>SUM(F54:F56)</f>
        <v>536</v>
      </c>
      <c r="G57" s="52">
        <f>SUM(G54:G56)</f>
        <v>536</v>
      </c>
      <c r="H57" s="52">
        <f>SUM(H54:H56)</f>
        <v>0</v>
      </c>
      <c r="I57" s="52">
        <f>SUM(I54:I56)</f>
        <v>0</v>
      </c>
      <c r="J57" s="74"/>
      <c r="K57" s="76"/>
    </row>
    <row r="58" spans="1:11" s="63" customFormat="1" x14ac:dyDescent="0.15">
      <c r="A58" s="79" t="s">
        <v>28</v>
      </c>
      <c r="B58" s="80"/>
      <c r="C58" s="80"/>
      <c r="D58" s="81"/>
      <c r="E58" s="62"/>
      <c r="F58" s="46">
        <f>SUM(F41,F47,F49,F53,F57)</f>
        <v>5478</v>
      </c>
      <c r="G58" s="46">
        <f t="shared" ref="G58:I58" si="18">SUM(G41,G47,G49,G53,G57)</f>
        <v>3389</v>
      </c>
      <c r="H58" s="46">
        <f t="shared" si="18"/>
        <v>2089</v>
      </c>
      <c r="I58" s="46">
        <f t="shared" si="18"/>
        <v>0</v>
      </c>
      <c r="J58" s="46"/>
      <c r="K58" s="45"/>
    </row>
    <row r="59" spans="1:11" x14ac:dyDescent="0.15">
      <c r="A59" s="66" t="s">
        <v>143</v>
      </c>
      <c r="B59" s="77" t="s">
        <v>110</v>
      </c>
      <c r="C59" s="77" t="s">
        <v>114</v>
      </c>
      <c r="D59" s="73" t="s">
        <v>115</v>
      </c>
      <c r="E59" s="50">
        <v>84</v>
      </c>
      <c r="F59" s="51">
        <f>SUM(G59:I59)</f>
        <v>222</v>
      </c>
      <c r="G59" s="52">
        <v>222</v>
      </c>
      <c r="H59" s="52">
        <v>0</v>
      </c>
      <c r="I59" s="52">
        <v>0</v>
      </c>
      <c r="J59" s="73" t="s">
        <v>116</v>
      </c>
      <c r="K59" s="75"/>
    </row>
    <row r="60" spans="1:11" x14ac:dyDescent="0.15">
      <c r="A60" s="67"/>
      <c r="B60" s="77"/>
      <c r="C60" s="77"/>
      <c r="D60" s="77"/>
      <c r="E60" s="50">
        <v>92</v>
      </c>
      <c r="F60" s="51">
        <f t="shared" ref="F60" si="19">SUM(G60:I60)</f>
        <v>74</v>
      </c>
      <c r="G60" s="52">
        <v>74</v>
      </c>
      <c r="H60" s="52">
        <v>0</v>
      </c>
      <c r="I60" s="52">
        <v>0</v>
      </c>
      <c r="J60" s="77"/>
      <c r="K60" s="78"/>
    </row>
    <row r="61" spans="1:11" x14ac:dyDescent="0.15">
      <c r="A61" s="67"/>
      <c r="B61" s="74"/>
      <c r="C61" s="74"/>
      <c r="D61" s="74"/>
      <c r="E61" s="53" t="s">
        <v>7</v>
      </c>
      <c r="F61" s="52">
        <f>SUM(F59:F60)</f>
        <v>296</v>
      </c>
      <c r="G61" s="52">
        <f>SUM(G59:G60)</f>
        <v>296</v>
      </c>
      <c r="H61" s="52">
        <f>SUM(H59:H60)</f>
        <v>0</v>
      </c>
      <c r="I61" s="52">
        <f>SUM(I59:I60)</f>
        <v>0</v>
      </c>
      <c r="J61" s="74"/>
      <c r="K61" s="76"/>
    </row>
    <row r="62" spans="1:11" ht="15" customHeight="1" x14ac:dyDescent="0.15">
      <c r="A62" s="67"/>
      <c r="B62" s="77" t="s">
        <v>134</v>
      </c>
      <c r="C62" s="77" t="s">
        <v>135</v>
      </c>
      <c r="D62" s="73" t="s">
        <v>133</v>
      </c>
      <c r="E62" s="50">
        <v>84</v>
      </c>
      <c r="F62" s="51">
        <f>SUM(G62:I62)</f>
        <v>993</v>
      </c>
      <c r="G62" s="52">
        <v>993</v>
      </c>
      <c r="H62" s="52">
        <v>0</v>
      </c>
      <c r="I62" s="52">
        <v>0</v>
      </c>
      <c r="J62" s="73" t="s">
        <v>136</v>
      </c>
      <c r="K62" s="75"/>
    </row>
    <row r="63" spans="1:11" ht="15" customHeight="1" x14ac:dyDescent="0.15">
      <c r="A63" s="67"/>
      <c r="B63" s="74"/>
      <c r="C63" s="74"/>
      <c r="D63" s="74"/>
      <c r="E63" s="53" t="s">
        <v>7</v>
      </c>
      <c r="F63" s="52">
        <f>SUM(F62:F62)</f>
        <v>993</v>
      </c>
      <c r="G63" s="52">
        <f>SUM(G62:G62)</f>
        <v>993</v>
      </c>
      <c r="H63" s="52">
        <f>SUM(H62:H62)</f>
        <v>0</v>
      </c>
      <c r="I63" s="52">
        <f>SUM(I62:I62)</f>
        <v>0</v>
      </c>
      <c r="J63" s="74"/>
      <c r="K63" s="76"/>
    </row>
    <row r="64" spans="1:11" x14ac:dyDescent="0.15">
      <c r="A64" s="67"/>
      <c r="B64" s="77" t="s">
        <v>117</v>
      </c>
      <c r="C64" s="77" t="s">
        <v>118</v>
      </c>
      <c r="D64" s="73" t="s">
        <v>119</v>
      </c>
      <c r="E64" s="50">
        <v>84</v>
      </c>
      <c r="F64" s="51">
        <f>SUM(G64:I64)</f>
        <v>577</v>
      </c>
      <c r="G64" s="52">
        <v>577</v>
      </c>
      <c r="H64" s="52">
        <v>0</v>
      </c>
      <c r="I64" s="52">
        <v>0</v>
      </c>
      <c r="J64" s="73" t="s">
        <v>113</v>
      </c>
      <c r="K64" s="75"/>
    </row>
    <row r="65" spans="1:11" x14ac:dyDescent="0.15">
      <c r="A65" s="67"/>
      <c r="B65" s="74"/>
      <c r="C65" s="74"/>
      <c r="D65" s="74"/>
      <c r="E65" s="53" t="s">
        <v>7</v>
      </c>
      <c r="F65" s="52">
        <f>SUM(F64:F64)</f>
        <v>577</v>
      </c>
      <c r="G65" s="52">
        <f>SUM(G64:G64)</f>
        <v>577</v>
      </c>
      <c r="H65" s="52">
        <f>SUM(H64:H64)</f>
        <v>0</v>
      </c>
      <c r="I65" s="52">
        <f>SUM(I64:I64)</f>
        <v>0</v>
      </c>
      <c r="J65" s="74"/>
      <c r="K65" s="76"/>
    </row>
    <row r="66" spans="1:11" x14ac:dyDescent="0.15">
      <c r="A66" s="67"/>
      <c r="B66" s="77" t="s">
        <v>66</v>
      </c>
      <c r="C66" s="77" t="s">
        <v>67</v>
      </c>
      <c r="D66" s="73" t="s">
        <v>69</v>
      </c>
      <c r="E66" s="50">
        <v>59</v>
      </c>
      <c r="F66" s="51">
        <f>SUM(G66:I66)</f>
        <v>27</v>
      </c>
      <c r="G66" s="52">
        <f>13+14</f>
        <v>27</v>
      </c>
      <c r="H66" s="52">
        <v>0</v>
      </c>
      <c r="I66" s="52">
        <v>0</v>
      </c>
      <c r="J66" s="73" t="s">
        <v>68</v>
      </c>
      <c r="K66" s="75"/>
    </row>
    <row r="67" spans="1:11" x14ac:dyDescent="0.15">
      <c r="A67" s="67"/>
      <c r="B67" s="77"/>
      <c r="C67" s="77"/>
      <c r="D67" s="77"/>
      <c r="E67" s="50">
        <v>84</v>
      </c>
      <c r="F67" s="51">
        <f>SUM(G67:I67)</f>
        <v>14</v>
      </c>
      <c r="G67" s="52">
        <v>14</v>
      </c>
      <c r="H67" s="52">
        <v>0</v>
      </c>
      <c r="I67" s="52">
        <v>0</v>
      </c>
      <c r="J67" s="77"/>
      <c r="K67" s="78"/>
    </row>
    <row r="68" spans="1:11" x14ac:dyDescent="0.15">
      <c r="A68" s="67"/>
      <c r="B68" s="74"/>
      <c r="C68" s="74"/>
      <c r="D68" s="74"/>
      <c r="E68" s="53" t="s">
        <v>7</v>
      </c>
      <c r="F68" s="52">
        <f>SUM(F66:F67)</f>
        <v>41</v>
      </c>
      <c r="G68" s="52">
        <f t="shared" ref="G68:I68" si="20">SUM(G66:G67)</f>
        <v>41</v>
      </c>
      <c r="H68" s="52">
        <f t="shared" si="20"/>
        <v>0</v>
      </c>
      <c r="I68" s="52">
        <f t="shared" si="20"/>
        <v>0</v>
      </c>
      <c r="J68" s="74"/>
      <c r="K68" s="76"/>
    </row>
    <row r="69" spans="1:11" x14ac:dyDescent="0.15">
      <c r="A69" s="67"/>
      <c r="B69" s="77" t="s">
        <v>96</v>
      </c>
      <c r="C69" s="77" t="s">
        <v>94</v>
      </c>
      <c r="D69" s="73" t="s">
        <v>97</v>
      </c>
      <c r="E69" s="50">
        <v>84</v>
      </c>
      <c r="F69" s="51">
        <f>SUM(G69:I69)</f>
        <v>207</v>
      </c>
      <c r="G69" s="52">
        <v>207</v>
      </c>
      <c r="H69" s="52">
        <v>0</v>
      </c>
      <c r="I69" s="52">
        <v>0</v>
      </c>
      <c r="J69" s="73" t="s">
        <v>95</v>
      </c>
      <c r="K69" s="75"/>
    </row>
    <row r="70" spans="1:11" x14ac:dyDescent="0.15">
      <c r="A70" s="67"/>
      <c r="B70" s="74"/>
      <c r="C70" s="74"/>
      <c r="D70" s="74"/>
      <c r="E70" s="53" t="s">
        <v>7</v>
      </c>
      <c r="F70" s="52">
        <f>SUM(F69:F69)</f>
        <v>207</v>
      </c>
      <c r="G70" s="52">
        <f>SUM(G69:G69)</f>
        <v>207</v>
      </c>
      <c r="H70" s="52">
        <f>SUM(H69:H69)</f>
        <v>0</v>
      </c>
      <c r="I70" s="52">
        <f>SUM(I69:I69)</f>
        <v>0</v>
      </c>
      <c r="J70" s="74"/>
      <c r="K70" s="76"/>
    </row>
    <row r="71" spans="1:11" x14ac:dyDescent="0.15">
      <c r="A71" s="67" t="s">
        <v>153</v>
      </c>
      <c r="B71" s="77" t="s">
        <v>47</v>
      </c>
      <c r="C71" s="77" t="s">
        <v>48</v>
      </c>
      <c r="D71" s="73" t="s">
        <v>49</v>
      </c>
      <c r="E71" s="50">
        <v>74</v>
      </c>
      <c r="F71" s="51">
        <f>SUM(G71:I71)</f>
        <v>18</v>
      </c>
      <c r="G71" s="52">
        <v>18</v>
      </c>
      <c r="H71" s="52">
        <v>0</v>
      </c>
      <c r="I71" s="52">
        <v>0</v>
      </c>
      <c r="J71" s="73" t="s">
        <v>50</v>
      </c>
      <c r="K71" s="75"/>
    </row>
    <row r="72" spans="1:11" x14ac:dyDescent="0.15">
      <c r="A72" s="67"/>
      <c r="B72" s="77"/>
      <c r="C72" s="77"/>
      <c r="D72" s="77"/>
      <c r="E72" s="50">
        <v>77</v>
      </c>
      <c r="F72" s="51">
        <f t="shared" ref="F72:F77" si="21">SUM(G72:I72)</f>
        <v>44</v>
      </c>
      <c r="G72" s="52">
        <v>44</v>
      </c>
      <c r="H72" s="52">
        <v>0</v>
      </c>
      <c r="I72" s="52">
        <v>0</v>
      </c>
      <c r="J72" s="77"/>
      <c r="K72" s="78"/>
    </row>
    <row r="73" spans="1:11" ht="13.9" customHeight="1" x14ac:dyDescent="0.15">
      <c r="A73" s="67"/>
      <c r="B73" s="77"/>
      <c r="C73" s="77"/>
      <c r="D73" s="77"/>
      <c r="E73" s="50">
        <v>84</v>
      </c>
      <c r="F73" s="51">
        <f t="shared" si="21"/>
        <v>487</v>
      </c>
      <c r="G73" s="52">
        <f>144+16+196+131</f>
        <v>487</v>
      </c>
      <c r="H73" s="52">
        <v>0</v>
      </c>
      <c r="I73" s="52">
        <v>0</v>
      </c>
      <c r="J73" s="77"/>
      <c r="K73" s="78"/>
    </row>
    <row r="74" spans="1:11" ht="13.9" customHeight="1" x14ac:dyDescent="0.15">
      <c r="A74" s="67"/>
      <c r="B74" s="77"/>
      <c r="C74" s="77"/>
      <c r="D74" s="77"/>
      <c r="E74" s="50">
        <v>96</v>
      </c>
      <c r="F74" s="51">
        <f t="shared" si="21"/>
        <v>48</v>
      </c>
      <c r="G74" s="52">
        <v>48</v>
      </c>
      <c r="H74" s="52">
        <v>0</v>
      </c>
      <c r="I74" s="52">
        <v>0</v>
      </c>
      <c r="J74" s="77"/>
      <c r="K74" s="78"/>
    </row>
    <row r="75" spans="1:11" ht="13.9" customHeight="1" x14ac:dyDescent="0.15">
      <c r="A75" s="67"/>
      <c r="B75" s="77"/>
      <c r="C75" s="77"/>
      <c r="D75" s="77"/>
      <c r="E75" s="50">
        <v>100</v>
      </c>
      <c r="F75" s="51">
        <f t="shared" si="21"/>
        <v>17</v>
      </c>
      <c r="G75" s="52">
        <f>10+7</f>
        <v>17</v>
      </c>
      <c r="H75" s="52">
        <v>0</v>
      </c>
      <c r="I75" s="52">
        <v>0</v>
      </c>
      <c r="J75" s="77"/>
      <c r="K75" s="78"/>
    </row>
    <row r="76" spans="1:11" x14ac:dyDescent="0.15">
      <c r="A76" s="67"/>
      <c r="B76" s="77"/>
      <c r="C76" s="77"/>
      <c r="D76" s="77"/>
      <c r="E76" s="50">
        <v>110</v>
      </c>
      <c r="F76" s="51">
        <f t="shared" si="21"/>
        <v>36</v>
      </c>
      <c r="G76" s="52">
        <f>36</f>
        <v>36</v>
      </c>
      <c r="H76" s="52">
        <v>0</v>
      </c>
      <c r="I76" s="52">
        <v>0</v>
      </c>
      <c r="J76" s="77"/>
      <c r="K76" s="78"/>
    </row>
    <row r="77" spans="1:11" ht="13.9" customHeight="1" x14ac:dyDescent="0.15">
      <c r="A77" s="67"/>
      <c r="B77" s="77"/>
      <c r="C77" s="77"/>
      <c r="D77" s="77"/>
      <c r="E77" s="50">
        <v>112</v>
      </c>
      <c r="F77" s="51">
        <f t="shared" si="21"/>
        <v>6</v>
      </c>
      <c r="G77" s="52">
        <f>1+5</f>
        <v>6</v>
      </c>
      <c r="H77" s="52">
        <v>0</v>
      </c>
      <c r="I77" s="52">
        <v>0</v>
      </c>
      <c r="J77" s="77"/>
      <c r="K77" s="78"/>
    </row>
    <row r="78" spans="1:11" ht="13.9" customHeight="1" x14ac:dyDescent="0.15">
      <c r="A78" s="67"/>
      <c r="B78" s="77"/>
      <c r="C78" s="77"/>
      <c r="D78" s="77"/>
      <c r="E78" s="50">
        <v>114</v>
      </c>
      <c r="F78" s="51">
        <f t="shared" ref="F78:F84" si="22">SUM(G78:I78)</f>
        <v>27</v>
      </c>
      <c r="G78" s="52">
        <v>27</v>
      </c>
      <c r="H78" s="52">
        <v>0</v>
      </c>
      <c r="I78" s="52">
        <v>0</v>
      </c>
      <c r="J78" s="77"/>
      <c r="K78" s="78"/>
    </row>
    <row r="79" spans="1:11" ht="13.9" customHeight="1" x14ac:dyDescent="0.15">
      <c r="A79" s="67"/>
      <c r="B79" s="77"/>
      <c r="C79" s="77"/>
      <c r="D79" s="77"/>
      <c r="E79" s="50">
        <v>130</v>
      </c>
      <c r="F79" s="51">
        <f t="shared" ref="F79" si="23">SUM(G79:I79)</f>
        <v>13</v>
      </c>
      <c r="G79" s="52">
        <v>13</v>
      </c>
      <c r="H79" s="52">
        <v>0</v>
      </c>
      <c r="I79" s="52">
        <v>0</v>
      </c>
      <c r="J79" s="77"/>
      <c r="K79" s="78"/>
    </row>
    <row r="80" spans="1:11" ht="13.9" customHeight="1" x14ac:dyDescent="0.15">
      <c r="A80" s="67"/>
      <c r="B80" s="77"/>
      <c r="C80" s="77"/>
      <c r="D80" s="77"/>
      <c r="E80" s="50">
        <v>142</v>
      </c>
      <c r="F80" s="51">
        <f t="shared" si="22"/>
        <v>7</v>
      </c>
      <c r="G80" s="52">
        <f>1+6</f>
        <v>7</v>
      </c>
      <c r="H80" s="52">
        <v>0</v>
      </c>
      <c r="I80" s="52">
        <v>0</v>
      </c>
      <c r="J80" s="77"/>
      <c r="K80" s="78"/>
    </row>
    <row r="81" spans="1:11" x14ac:dyDescent="0.15">
      <c r="A81" s="67"/>
      <c r="B81" s="77"/>
      <c r="C81" s="77"/>
      <c r="D81" s="77"/>
      <c r="E81" s="50">
        <v>155</v>
      </c>
      <c r="F81" s="51">
        <f t="shared" si="22"/>
        <v>17</v>
      </c>
      <c r="G81" s="52">
        <v>17</v>
      </c>
      <c r="H81" s="52">
        <v>0</v>
      </c>
      <c r="I81" s="52">
        <v>0</v>
      </c>
      <c r="J81" s="77"/>
      <c r="K81" s="78"/>
    </row>
    <row r="82" spans="1:11" ht="13.9" customHeight="1" x14ac:dyDescent="0.15">
      <c r="A82" s="67"/>
      <c r="B82" s="77"/>
      <c r="C82" s="77"/>
      <c r="D82" s="77"/>
      <c r="E82" s="50">
        <v>157</v>
      </c>
      <c r="F82" s="51">
        <f t="shared" ref="F82:F83" si="24">SUM(G82:I82)</f>
        <v>15</v>
      </c>
      <c r="G82" s="52">
        <v>15</v>
      </c>
      <c r="H82" s="52">
        <v>0</v>
      </c>
      <c r="I82" s="52">
        <v>0</v>
      </c>
      <c r="J82" s="77"/>
      <c r="K82" s="78"/>
    </row>
    <row r="83" spans="1:11" ht="13.9" customHeight="1" x14ac:dyDescent="0.15">
      <c r="A83" s="67"/>
      <c r="B83" s="77"/>
      <c r="C83" s="77"/>
      <c r="D83" s="77"/>
      <c r="E83" s="50">
        <v>160</v>
      </c>
      <c r="F83" s="51">
        <f t="shared" si="24"/>
        <v>18</v>
      </c>
      <c r="G83" s="52">
        <v>18</v>
      </c>
      <c r="H83" s="52">
        <v>0</v>
      </c>
      <c r="I83" s="52">
        <v>0</v>
      </c>
      <c r="J83" s="77"/>
      <c r="K83" s="78"/>
    </row>
    <row r="84" spans="1:11" ht="13.9" customHeight="1" x14ac:dyDescent="0.15">
      <c r="A84" s="67"/>
      <c r="B84" s="77"/>
      <c r="C84" s="77"/>
      <c r="D84" s="77"/>
      <c r="E84" s="50">
        <v>188</v>
      </c>
      <c r="F84" s="51">
        <f t="shared" si="22"/>
        <v>1</v>
      </c>
      <c r="G84" s="52">
        <v>1</v>
      </c>
      <c r="H84" s="52">
        <v>0</v>
      </c>
      <c r="I84" s="52">
        <v>0</v>
      </c>
      <c r="J84" s="77"/>
      <c r="K84" s="78"/>
    </row>
    <row r="85" spans="1:11" ht="13.9" customHeight="1" x14ac:dyDescent="0.15">
      <c r="A85" s="67"/>
      <c r="B85" s="77"/>
      <c r="C85" s="77"/>
      <c r="D85" s="77"/>
      <c r="E85" s="50">
        <v>206</v>
      </c>
      <c r="F85" s="51">
        <f t="shared" ref="F85" si="25">SUM(G85:I85)</f>
        <v>1</v>
      </c>
      <c r="G85" s="52">
        <v>1</v>
      </c>
      <c r="H85" s="52">
        <v>0</v>
      </c>
      <c r="I85" s="52">
        <v>0</v>
      </c>
      <c r="J85" s="77"/>
      <c r="K85" s="78"/>
    </row>
    <row r="86" spans="1:11" x14ac:dyDescent="0.15">
      <c r="A86" s="68"/>
      <c r="B86" s="74"/>
      <c r="C86" s="74"/>
      <c r="D86" s="74"/>
      <c r="E86" s="53" t="s">
        <v>7</v>
      </c>
      <c r="F86" s="52">
        <f>SUM(F71:F85)</f>
        <v>755</v>
      </c>
      <c r="G86" s="52">
        <f>SUM(G71:G85)</f>
        <v>755</v>
      </c>
      <c r="H86" s="52">
        <f>SUM(H71:H85)</f>
        <v>0</v>
      </c>
      <c r="I86" s="52">
        <f>SUM(I71:I85)</f>
        <v>0</v>
      </c>
      <c r="J86" s="74"/>
      <c r="K86" s="76"/>
    </row>
    <row r="87" spans="1:11" s="63" customFormat="1" x14ac:dyDescent="0.15">
      <c r="A87" s="79" t="s">
        <v>28</v>
      </c>
      <c r="B87" s="80"/>
      <c r="C87" s="80"/>
      <c r="D87" s="81"/>
      <c r="E87" s="62"/>
      <c r="F87" s="46">
        <f>SUM(F61,F63,F65,F68,F70,F86)</f>
        <v>2869</v>
      </c>
      <c r="G87" s="46">
        <f t="shared" ref="G87:I87" si="26">SUM(G61,G63,G65,G68,G70,G86)</f>
        <v>2869</v>
      </c>
      <c r="H87" s="46">
        <f t="shared" si="26"/>
        <v>0</v>
      </c>
      <c r="I87" s="46">
        <f t="shared" si="26"/>
        <v>0</v>
      </c>
      <c r="J87" s="46"/>
      <c r="K87" s="45"/>
    </row>
    <row r="88" spans="1:11" ht="15" customHeight="1" x14ac:dyDescent="0.15">
      <c r="A88" s="70" t="s">
        <v>144</v>
      </c>
      <c r="B88" s="77" t="s">
        <v>58</v>
      </c>
      <c r="C88" s="77" t="s">
        <v>59</v>
      </c>
      <c r="D88" s="73" t="s">
        <v>60</v>
      </c>
      <c r="E88" s="50">
        <v>39</v>
      </c>
      <c r="F88" s="51">
        <f>SUM(G88:I88)</f>
        <v>144</v>
      </c>
      <c r="G88" s="52">
        <v>0</v>
      </c>
      <c r="H88" s="52">
        <v>0</v>
      </c>
      <c r="I88" s="52">
        <v>144</v>
      </c>
      <c r="J88" s="73" t="s">
        <v>61</v>
      </c>
      <c r="K88" s="75" t="s">
        <v>154</v>
      </c>
    </row>
    <row r="89" spans="1:11" ht="15" customHeight="1" x14ac:dyDescent="0.15">
      <c r="A89" s="71"/>
      <c r="B89" s="77"/>
      <c r="C89" s="77"/>
      <c r="D89" s="77"/>
      <c r="E89" s="50">
        <v>51</v>
      </c>
      <c r="F89" s="51">
        <f t="shared" ref="F89:F92" si="27">SUM(G89:I89)</f>
        <v>106</v>
      </c>
      <c r="G89" s="52">
        <v>0</v>
      </c>
      <c r="H89" s="52">
        <v>0</v>
      </c>
      <c r="I89" s="52">
        <v>106</v>
      </c>
      <c r="J89" s="77"/>
      <c r="K89" s="78"/>
    </row>
    <row r="90" spans="1:11" ht="15" customHeight="1" x14ac:dyDescent="0.15">
      <c r="A90" s="71"/>
      <c r="B90" s="77"/>
      <c r="C90" s="77"/>
      <c r="D90" s="77"/>
      <c r="E90" s="50">
        <v>59</v>
      </c>
      <c r="F90" s="51">
        <f t="shared" si="27"/>
        <v>621</v>
      </c>
      <c r="G90" s="52">
        <v>380</v>
      </c>
      <c r="H90" s="52">
        <v>0</v>
      </c>
      <c r="I90" s="52">
        <v>241</v>
      </c>
      <c r="J90" s="77"/>
      <c r="K90" s="78"/>
    </row>
    <row r="91" spans="1:11" ht="15" customHeight="1" x14ac:dyDescent="0.15">
      <c r="A91" s="71"/>
      <c r="B91" s="77"/>
      <c r="C91" s="77"/>
      <c r="D91" s="77"/>
      <c r="E91" s="50">
        <v>74</v>
      </c>
      <c r="F91" s="51">
        <f t="shared" si="27"/>
        <v>370</v>
      </c>
      <c r="G91" s="52">
        <v>370</v>
      </c>
      <c r="H91" s="52">
        <v>0</v>
      </c>
      <c r="I91" s="52">
        <v>0</v>
      </c>
      <c r="J91" s="77"/>
      <c r="K91" s="78"/>
    </row>
    <row r="92" spans="1:11" ht="15" customHeight="1" x14ac:dyDescent="0.15">
      <c r="A92" s="71"/>
      <c r="B92" s="77"/>
      <c r="C92" s="77"/>
      <c r="D92" s="77"/>
      <c r="E92" s="50">
        <v>84</v>
      </c>
      <c r="F92" s="51">
        <f t="shared" si="27"/>
        <v>232</v>
      </c>
      <c r="G92" s="52">
        <v>232</v>
      </c>
      <c r="H92" s="52">
        <v>0</v>
      </c>
      <c r="I92" s="52">
        <v>0</v>
      </c>
      <c r="J92" s="77"/>
      <c r="K92" s="78"/>
    </row>
    <row r="93" spans="1:11" ht="15" customHeight="1" x14ac:dyDescent="0.15">
      <c r="A93" s="71"/>
      <c r="B93" s="74"/>
      <c r="C93" s="74"/>
      <c r="D93" s="74"/>
      <c r="E93" s="53" t="s">
        <v>7</v>
      </c>
      <c r="F93" s="52">
        <f>SUM(F88:F92)</f>
        <v>1473</v>
      </c>
      <c r="G93" s="52">
        <f>SUM(G88:G92)</f>
        <v>982</v>
      </c>
      <c r="H93" s="52">
        <f>SUM(H88:H92)</f>
        <v>0</v>
      </c>
      <c r="I93" s="52">
        <f>SUM(I88:I92)</f>
        <v>491</v>
      </c>
      <c r="J93" s="74"/>
      <c r="K93" s="76"/>
    </row>
    <row r="94" spans="1:11" ht="20.100000000000001" customHeight="1" x14ac:dyDescent="0.15">
      <c r="A94" s="71"/>
      <c r="B94" s="77" t="s">
        <v>125</v>
      </c>
      <c r="C94" s="77" t="s">
        <v>126</v>
      </c>
      <c r="D94" s="73" t="s">
        <v>128</v>
      </c>
      <c r="E94" s="50">
        <v>59</v>
      </c>
      <c r="F94" s="51">
        <f>SUM(G94:I94)</f>
        <v>325</v>
      </c>
      <c r="G94" s="52">
        <v>237</v>
      </c>
      <c r="H94" s="52">
        <v>55</v>
      </c>
      <c r="I94" s="52">
        <v>33</v>
      </c>
      <c r="J94" s="73" t="s">
        <v>127</v>
      </c>
      <c r="K94" s="75" t="s">
        <v>155</v>
      </c>
    </row>
    <row r="95" spans="1:11" ht="20.100000000000001" customHeight="1" x14ac:dyDescent="0.15">
      <c r="A95" s="71"/>
      <c r="B95" s="77"/>
      <c r="C95" s="77"/>
      <c r="D95" s="77"/>
      <c r="E95" s="50">
        <v>74</v>
      </c>
      <c r="F95" s="51">
        <f t="shared" ref="F95:F96" si="28">SUM(G95:I95)</f>
        <v>200</v>
      </c>
      <c r="G95" s="52">
        <v>161</v>
      </c>
      <c r="H95" s="52">
        <v>39</v>
      </c>
      <c r="I95" s="52">
        <v>0</v>
      </c>
      <c r="J95" s="77"/>
      <c r="K95" s="78"/>
    </row>
    <row r="96" spans="1:11" ht="20.100000000000001" customHeight="1" x14ac:dyDescent="0.15">
      <c r="A96" s="71"/>
      <c r="B96" s="77"/>
      <c r="C96" s="77"/>
      <c r="D96" s="77"/>
      <c r="E96" s="50">
        <v>84</v>
      </c>
      <c r="F96" s="51">
        <f t="shared" si="28"/>
        <v>125</v>
      </c>
      <c r="G96" s="52">
        <v>87</v>
      </c>
      <c r="H96" s="52">
        <v>38</v>
      </c>
      <c r="I96" s="52">
        <v>0</v>
      </c>
      <c r="J96" s="77"/>
      <c r="K96" s="78"/>
    </row>
    <row r="97" spans="1:11" ht="20.100000000000001" customHeight="1" x14ac:dyDescent="0.15">
      <c r="A97" s="72"/>
      <c r="B97" s="74"/>
      <c r="C97" s="74"/>
      <c r="D97" s="74"/>
      <c r="E97" s="53" t="s">
        <v>7</v>
      </c>
      <c r="F97" s="52">
        <f>SUM(F94:F96)</f>
        <v>650</v>
      </c>
      <c r="G97" s="52">
        <f>SUM(G94:G96)</f>
        <v>485</v>
      </c>
      <c r="H97" s="52">
        <f>SUM(H94:H96)</f>
        <v>132</v>
      </c>
      <c r="I97" s="52">
        <f>SUM(I94:I96)</f>
        <v>33</v>
      </c>
      <c r="J97" s="74"/>
      <c r="K97" s="76"/>
    </row>
    <row r="98" spans="1:11" s="57" customFormat="1" ht="15" customHeight="1" x14ac:dyDescent="0.15">
      <c r="A98" s="103" t="s">
        <v>42</v>
      </c>
      <c r="B98" s="104"/>
      <c r="C98" s="104"/>
      <c r="D98" s="105"/>
      <c r="E98" s="59"/>
      <c r="F98" s="60">
        <f>SUM(F93,F97)</f>
        <v>2123</v>
      </c>
      <c r="G98" s="60">
        <f t="shared" ref="G98:I98" si="29">SUM(G93,G97)</f>
        <v>1467</v>
      </c>
      <c r="H98" s="60">
        <f t="shared" si="29"/>
        <v>132</v>
      </c>
      <c r="I98" s="60">
        <f t="shared" si="29"/>
        <v>524</v>
      </c>
      <c r="J98" s="60"/>
      <c r="K98" s="61"/>
    </row>
    <row r="99" spans="1:11" s="57" customFormat="1" ht="15" customHeight="1" x14ac:dyDescent="0.15">
      <c r="A99" s="106" t="s">
        <v>43</v>
      </c>
      <c r="B99" s="109" t="s">
        <v>79</v>
      </c>
      <c r="C99" s="109" t="s">
        <v>55</v>
      </c>
      <c r="D99" s="111" t="s">
        <v>80</v>
      </c>
      <c r="E99" s="54">
        <v>248</v>
      </c>
      <c r="F99" s="55">
        <f>SUM(G99:I99)</f>
        <v>15</v>
      </c>
      <c r="G99" s="56">
        <v>15</v>
      </c>
      <c r="H99" s="56">
        <v>0</v>
      </c>
      <c r="I99" s="56">
        <v>0</v>
      </c>
      <c r="J99" s="111" t="s">
        <v>81</v>
      </c>
      <c r="K99" s="112"/>
    </row>
    <row r="100" spans="1:11" s="57" customFormat="1" ht="15" customHeight="1" x14ac:dyDescent="0.15">
      <c r="A100" s="107"/>
      <c r="B100" s="109"/>
      <c r="C100" s="109"/>
      <c r="D100" s="109"/>
      <c r="E100" s="54">
        <v>282</v>
      </c>
      <c r="F100" s="55">
        <f t="shared" ref="F100" si="30">SUM(G100:I100)</f>
        <v>7</v>
      </c>
      <c r="G100" s="56">
        <v>7</v>
      </c>
      <c r="H100" s="56">
        <v>0</v>
      </c>
      <c r="I100" s="56">
        <v>0</v>
      </c>
      <c r="J100" s="109"/>
      <c r="K100" s="113"/>
    </row>
    <row r="101" spans="1:11" s="57" customFormat="1" ht="15" customHeight="1" x14ac:dyDescent="0.15">
      <c r="A101" s="107"/>
      <c r="B101" s="109"/>
      <c r="C101" s="109"/>
      <c r="D101" s="109"/>
      <c r="E101" s="54">
        <v>299</v>
      </c>
      <c r="F101" s="55">
        <f t="shared" ref="F101" si="31">SUM(G101:I101)</f>
        <v>12</v>
      </c>
      <c r="G101" s="56">
        <v>12</v>
      </c>
      <c r="H101" s="56">
        <v>0</v>
      </c>
      <c r="I101" s="56">
        <v>0</v>
      </c>
      <c r="J101" s="109"/>
      <c r="K101" s="113"/>
    </row>
    <row r="102" spans="1:11" s="57" customFormat="1" ht="15" customHeight="1" x14ac:dyDescent="0.15">
      <c r="A102" s="107"/>
      <c r="B102" s="109"/>
      <c r="C102" s="109"/>
      <c r="D102" s="109"/>
      <c r="E102" s="54">
        <v>318</v>
      </c>
      <c r="F102" s="55">
        <f t="shared" ref="F102" si="32">SUM(G102:I102)</f>
        <v>1</v>
      </c>
      <c r="G102" s="56">
        <v>1</v>
      </c>
      <c r="H102" s="56">
        <v>0</v>
      </c>
      <c r="I102" s="56">
        <v>0</v>
      </c>
      <c r="J102" s="109"/>
      <c r="K102" s="113"/>
    </row>
    <row r="103" spans="1:11" s="57" customFormat="1" ht="15" customHeight="1" x14ac:dyDescent="0.15">
      <c r="A103" s="108"/>
      <c r="B103" s="110"/>
      <c r="C103" s="110"/>
      <c r="D103" s="110"/>
      <c r="E103" s="58" t="s">
        <v>7</v>
      </c>
      <c r="F103" s="56">
        <f>SUM(F99:F102)</f>
        <v>35</v>
      </c>
      <c r="G103" s="56">
        <f>SUM(G99:G102)</f>
        <v>35</v>
      </c>
      <c r="H103" s="56">
        <f>SUM(H99:H102)</f>
        <v>0</v>
      </c>
      <c r="I103" s="56">
        <f>SUM(I99:I102)</f>
        <v>0</v>
      </c>
      <c r="J103" s="110"/>
      <c r="K103" s="114"/>
    </row>
    <row r="104" spans="1:11" s="57" customFormat="1" ht="15" customHeight="1" x14ac:dyDescent="0.15">
      <c r="A104" s="103" t="s">
        <v>42</v>
      </c>
      <c r="B104" s="104"/>
      <c r="C104" s="104"/>
      <c r="D104" s="105"/>
      <c r="E104" s="59"/>
      <c r="F104" s="60">
        <f>SUM(F103)</f>
        <v>35</v>
      </c>
      <c r="G104" s="60">
        <f>SUM(G103)</f>
        <v>35</v>
      </c>
      <c r="H104" s="60">
        <f>SUM(H103)</f>
        <v>0</v>
      </c>
      <c r="I104" s="60">
        <f>SUM(I103)</f>
        <v>0</v>
      </c>
      <c r="J104" s="60"/>
      <c r="K104" s="61"/>
    </row>
    <row r="105" spans="1:11" ht="15" customHeight="1" x14ac:dyDescent="0.15">
      <c r="A105" s="70" t="s">
        <v>149</v>
      </c>
      <c r="B105" s="77" t="s">
        <v>139</v>
      </c>
      <c r="C105" s="77" t="s">
        <v>140</v>
      </c>
      <c r="D105" s="73" t="s">
        <v>137</v>
      </c>
      <c r="E105" s="50">
        <v>74</v>
      </c>
      <c r="F105" s="51">
        <f>SUM(G105:I105)</f>
        <v>295</v>
      </c>
      <c r="G105" s="52">
        <f>246+49</f>
        <v>295</v>
      </c>
      <c r="H105" s="52">
        <v>0</v>
      </c>
      <c r="I105" s="52">
        <v>0</v>
      </c>
      <c r="J105" s="73" t="s">
        <v>138</v>
      </c>
      <c r="K105" s="75"/>
    </row>
    <row r="106" spans="1:11" ht="15" customHeight="1" x14ac:dyDescent="0.15">
      <c r="A106" s="71"/>
      <c r="B106" s="77"/>
      <c r="C106" s="77"/>
      <c r="D106" s="77"/>
      <c r="E106" s="50">
        <v>84</v>
      </c>
      <c r="F106" s="51">
        <f t="shared" ref="F106:F107" si="33">SUM(G106:I106)</f>
        <v>1262</v>
      </c>
      <c r="G106" s="52">
        <f>896+366</f>
        <v>1262</v>
      </c>
      <c r="H106" s="52">
        <v>0</v>
      </c>
      <c r="I106" s="52">
        <v>0</v>
      </c>
      <c r="J106" s="77"/>
      <c r="K106" s="78"/>
    </row>
    <row r="107" spans="1:11" x14ac:dyDescent="0.15">
      <c r="A107" s="71"/>
      <c r="B107" s="77"/>
      <c r="C107" s="77"/>
      <c r="D107" s="77"/>
      <c r="E107" s="50">
        <v>104</v>
      </c>
      <c r="F107" s="51">
        <f t="shared" si="33"/>
        <v>292</v>
      </c>
      <c r="G107" s="52">
        <v>292</v>
      </c>
      <c r="H107" s="52">
        <v>0</v>
      </c>
      <c r="I107" s="52">
        <v>0</v>
      </c>
      <c r="J107" s="77"/>
      <c r="K107" s="78"/>
    </row>
    <row r="108" spans="1:11" x14ac:dyDescent="0.15">
      <c r="A108" s="72"/>
      <c r="B108" s="74"/>
      <c r="C108" s="74"/>
      <c r="D108" s="74"/>
      <c r="E108" s="53" t="s">
        <v>7</v>
      </c>
      <c r="F108" s="52">
        <f>SUM(F105:F107)</f>
        <v>1849</v>
      </c>
      <c r="G108" s="52">
        <f>SUM(G105:G107)</f>
        <v>1849</v>
      </c>
      <c r="H108" s="52">
        <f>SUM(H105:H107)</f>
        <v>0</v>
      </c>
      <c r="I108" s="52">
        <f>SUM(I105:I107)</f>
        <v>0</v>
      </c>
      <c r="J108" s="74"/>
      <c r="K108" s="76"/>
    </row>
    <row r="109" spans="1:11" s="57" customFormat="1" ht="15" customHeight="1" x14ac:dyDescent="0.15">
      <c r="A109" s="103" t="s">
        <v>42</v>
      </c>
      <c r="B109" s="104"/>
      <c r="C109" s="104"/>
      <c r="D109" s="105"/>
      <c r="E109" s="59"/>
      <c r="F109" s="60">
        <f>SUM(F108)</f>
        <v>1849</v>
      </c>
      <c r="G109" s="60">
        <f t="shared" ref="G109:I109" si="34">SUM(G108)</f>
        <v>1849</v>
      </c>
      <c r="H109" s="60">
        <f t="shared" si="34"/>
        <v>0</v>
      </c>
      <c r="I109" s="60">
        <f t="shared" si="34"/>
        <v>0</v>
      </c>
      <c r="J109" s="60"/>
      <c r="K109" s="61"/>
    </row>
    <row r="110" spans="1:11" s="57" customFormat="1" ht="15" customHeight="1" x14ac:dyDescent="0.15">
      <c r="A110" s="106" t="s">
        <v>44</v>
      </c>
      <c r="B110" s="109" t="s">
        <v>51</v>
      </c>
      <c r="C110" s="109" t="s">
        <v>52</v>
      </c>
      <c r="D110" s="111" t="s">
        <v>148</v>
      </c>
      <c r="E110" s="54">
        <v>84</v>
      </c>
      <c r="F110" s="55">
        <f>SUM(G110:I110)</f>
        <v>224</v>
      </c>
      <c r="G110" s="56">
        <f>112+75+37</f>
        <v>224</v>
      </c>
      <c r="H110" s="56">
        <v>0</v>
      </c>
      <c r="I110" s="56">
        <v>0</v>
      </c>
      <c r="J110" s="111" t="s">
        <v>53</v>
      </c>
      <c r="K110" s="112"/>
    </row>
    <row r="111" spans="1:11" s="57" customFormat="1" ht="15" customHeight="1" x14ac:dyDescent="0.15">
      <c r="A111" s="107"/>
      <c r="B111" s="109"/>
      <c r="C111" s="109"/>
      <c r="D111" s="109"/>
      <c r="E111" s="54">
        <v>92</v>
      </c>
      <c r="F111" s="55">
        <f t="shared" ref="F111" si="35">SUM(G111:I111)</f>
        <v>75</v>
      </c>
      <c r="G111" s="56">
        <f>38+37</f>
        <v>75</v>
      </c>
      <c r="H111" s="56">
        <v>0</v>
      </c>
      <c r="I111" s="56">
        <v>0</v>
      </c>
      <c r="J111" s="109"/>
      <c r="K111" s="113"/>
    </row>
    <row r="112" spans="1:11" s="57" customFormat="1" ht="15" customHeight="1" x14ac:dyDescent="0.15">
      <c r="A112" s="108"/>
      <c r="B112" s="110"/>
      <c r="C112" s="110"/>
      <c r="D112" s="110"/>
      <c r="E112" s="58" t="s">
        <v>7</v>
      </c>
      <c r="F112" s="56">
        <f>SUM(F110:F111)</f>
        <v>299</v>
      </c>
      <c r="G112" s="56">
        <f>SUM(G110:G111)</f>
        <v>299</v>
      </c>
      <c r="H112" s="56">
        <f>SUM(H110:H111)</f>
        <v>0</v>
      </c>
      <c r="I112" s="56">
        <f>SUM(I110:I111)</f>
        <v>0</v>
      </c>
      <c r="J112" s="110"/>
      <c r="K112" s="114"/>
    </row>
    <row r="113" spans="1:11" s="57" customFormat="1" ht="15" customHeight="1" x14ac:dyDescent="0.15">
      <c r="A113" s="103" t="s">
        <v>42</v>
      </c>
      <c r="B113" s="104"/>
      <c r="C113" s="104"/>
      <c r="D113" s="105"/>
      <c r="E113" s="59"/>
      <c r="F113" s="60">
        <f>SUM(F112)</f>
        <v>299</v>
      </c>
      <c r="G113" s="60">
        <f>SUM(G112)</f>
        <v>299</v>
      </c>
      <c r="H113" s="60">
        <f>SUM(H112)</f>
        <v>0</v>
      </c>
      <c r="I113" s="60">
        <f>SUM(I112)</f>
        <v>0</v>
      </c>
      <c r="J113" s="60"/>
      <c r="K113" s="61"/>
    </row>
    <row r="114" spans="1:11" ht="15" customHeight="1" x14ac:dyDescent="0.15">
      <c r="A114" s="70" t="s">
        <v>142</v>
      </c>
      <c r="B114" s="77" t="s">
        <v>152</v>
      </c>
      <c r="C114" s="77" t="s">
        <v>82</v>
      </c>
      <c r="D114" s="73" t="s">
        <v>83</v>
      </c>
      <c r="E114" s="50">
        <v>84</v>
      </c>
      <c r="F114" s="51">
        <f>SUM(G114:I114)</f>
        <v>1908</v>
      </c>
      <c r="G114" s="52">
        <v>1908</v>
      </c>
      <c r="H114" s="52">
        <v>0</v>
      </c>
      <c r="I114" s="52">
        <v>0</v>
      </c>
      <c r="J114" s="73" t="s">
        <v>84</v>
      </c>
      <c r="K114" s="75"/>
    </row>
    <row r="115" spans="1:11" ht="15" customHeight="1" x14ac:dyDescent="0.15">
      <c r="A115" s="71"/>
      <c r="B115" s="77"/>
      <c r="C115" s="77"/>
      <c r="D115" s="77"/>
      <c r="E115" s="50">
        <v>127</v>
      </c>
      <c r="F115" s="51">
        <f t="shared" ref="F115:F117" si="36">SUM(G115:I115)</f>
        <v>730</v>
      </c>
      <c r="G115" s="52">
        <v>730</v>
      </c>
      <c r="H115" s="52">
        <v>0</v>
      </c>
      <c r="I115" s="52">
        <v>0</v>
      </c>
      <c r="J115" s="77"/>
      <c r="K115" s="78"/>
    </row>
    <row r="116" spans="1:11" ht="15" customHeight="1" x14ac:dyDescent="0.15">
      <c r="A116" s="71"/>
      <c r="B116" s="77"/>
      <c r="C116" s="77"/>
      <c r="D116" s="77"/>
      <c r="E116" s="50">
        <v>136</v>
      </c>
      <c r="F116" s="51">
        <f t="shared" si="36"/>
        <v>12</v>
      </c>
      <c r="G116" s="52">
        <v>12</v>
      </c>
      <c r="H116" s="52">
        <v>0</v>
      </c>
      <c r="I116" s="52">
        <v>0</v>
      </c>
      <c r="J116" s="77"/>
      <c r="K116" s="78"/>
    </row>
    <row r="117" spans="1:11" ht="15" customHeight="1" x14ac:dyDescent="0.15">
      <c r="A117" s="71"/>
      <c r="B117" s="77"/>
      <c r="C117" s="77"/>
      <c r="D117" s="77"/>
      <c r="E117" s="50">
        <v>140</v>
      </c>
      <c r="F117" s="51">
        <f t="shared" si="36"/>
        <v>9</v>
      </c>
      <c r="G117" s="52">
        <v>9</v>
      </c>
      <c r="H117" s="52">
        <v>0</v>
      </c>
      <c r="I117" s="52">
        <v>0</v>
      </c>
      <c r="J117" s="77"/>
      <c r="K117" s="78"/>
    </row>
    <row r="118" spans="1:11" ht="15" customHeight="1" x14ac:dyDescent="0.15">
      <c r="A118" s="71"/>
      <c r="B118" s="77"/>
      <c r="C118" s="77"/>
      <c r="D118" s="77"/>
      <c r="E118" s="50">
        <v>160</v>
      </c>
      <c r="F118" s="51">
        <f t="shared" ref="F118" si="37">SUM(G118:I118)</f>
        <v>11</v>
      </c>
      <c r="G118" s="52">
        <v>11</v>
      </c>
      <c r="H118" s="52">
        <v>0</v>
      </c>
      <c r="I118" s="52">
        <v>0</v>
      </c>
      <c r="J118" s="77"/>
      <c r="K118" s="78"/>
    </row>
    <row r="119" spans="1:11" ht="15" customHeight="1" x14ac:dyDescent="0.15">
      <c r="A119" s="72"/>
      <c r="B119" s="74"/>
      <c r="C119" s="74"/>
      <c r="D119" s="74"/>
      <c r="E119" s="53" t="s">
        <v>7</v>
      </c>
      <c r="F119" s="52">
        <f>SUM(F114:F118)</f>
        <v>2670</v>
      </c>
      <c r="G119" s="52">
        <f>SUM(G114:G118)</f>
        <v>2670</v>
      </c>
      <c r="H119" s="52">
        <f>SUM(H114:H117)</f>
        <v>0</v>
      </c>
      <c r="I119" s="52">
        <f>SUM(I114:I117)</f>
        <v>0</v>
      </c>
      <c r="J119" s="74"/>
      <c r="K119" s="76"/>
    </row>
    <row r="120" spans="1:11" s="57" customFormat="1" ht="15" customHeight="1" x14ac:dyDescent="0.15">
      <c r="A120" s="103" t="s">
        <v>42</v>
      </c>
      <c r="B120" s="104"/>
      <c r="C120" s="104"/>
      <c r="D120" s="105"/>
      <c r="E120" s="59"/>
      <c r="F120" s="60">
        <f>SUM(F119)</f>
        <v>2670</v>
      </c>
      <c r="G120" s="60">
        <f t="shared" ref="G120:I120" si="38">SUM(G119)</f>
        <v>2670</v>
      </c>
      <c r="H120" s="60">
        <f t="shared" si="38"/>
        <v>0</v>
      </c>
      <c r="I120" s="60">
        <f t="shared" si="38"/>
        <v>0</v>
      </c>
      <c r="J120" s="60"/>
      <c r="K120" s="61"/>
    </row>
    <row r="121" spans="1:11" ht="15" customHeight="1" x14ac:dyDescent="0.15">
      <c r="A121" s="70" t="s">
        <v>141</v>
      </c>
      <c r="B121" s="77" t="s">
        <v>70</v>
      </c>
      <c r="C121" s="77" t="s">
        <v>71</v>
      </c>
      <c r="D121" s="73" t="s">
        <v>72</v>
      </c>
      <c r="E121" s="50">
        <v>59</v>
      </c>
      <c r="F121" s="51">
        <f>SUM(G121:I121)</f>
        <v>274</v>
      </c>
      <c r="G121" s="52">
        <v>0</v>
      </c>
      <c r="H121" s="52">
        <v>0</v>
      </c>
      <c r="I121" s="52">
        <v>274</v>
      </c>
      <c r="J121" s="73" t="s">
        <v>73</v>
      </c>
      <c r="K121" s="75"/>
    </row>
    <row r="122" spans="1:11" ht="15" customHeight="1" x14ac:dyDescent="0.15">
      <c r="A122" s="71"/>
      <c r="B122" s="77"/>
      <c r="C122" s="77"/>
      <c r="D122" s="77"/>
      <c r="E122" s="50">
        <v>74</v>
      </c>
      <c r="F122" s="51">
        <f t="shared" ref="F122:F123" si="39">SUM(G122:I122)</f>
        <v>168</v>
      </c>
      <c r="G122" s="52">
        <v>0</v>
      </c>
      <c r="H122" s="52">
        <v>0</v>
      </c>
      <c r="I122" s="52">
        <v>168</v>
      </c>
      <c r="J122" s="77"/>
      <c r="K122" s="78"/>
    </row>
    <row r="123" spans="1:11" x14ac:dyDescent="0.15">
      <c r="A123" s="71"/>
      <c r="B123" s="77"/>
      <c r="C123" s="77"/>
      <c r="D123" s="77"/>
      <c r="E123" s="50">
        <v>84</v>
      </c>
      <c r="F123" s="51">
        <f t="shared" si="39"/>
        <v>382</v>
      </c>
      <c r="G123" s="52">
        <v>0</v>
      </c>
      <c r="H123" s="52">
        <v>0</v>
      </c>
      <c r="I123" s="52">
        <v>382</v>
      </c>
      <c r="J123" s="77"/>
      <c r="K123" s="78"/>
    </row>
    <row r="124" spans="1:11" x14ac:dyDescent="0.15">
      <c r="A124" s="71"/>
      <c r="B124" s="74"/>
      <c r="C124" s="74"/>
      <c r="D124" s="74"/>
      <c r="E124" s="53" t="s">
        <v>7</v>
      </c>
      <c r="F124" s="52">
        <f>SUM(F121:F123)</f>
        <v>824</v>
      </c>
      <c r="G124" s="52">
        <f>SUM(G121:G123)</f>
        <v>0</v>
      </c>
      <c r="H124" s="52">
        <f>SUM(H121:H123)</f>
        <v>0</v>
      </c>
      <c r="I124" s="52">
        <f>SUM(I121:I123)</f>
        <v>824</v>
      </c>
      <c r="J124" s="74"/>
      <c r="K124" s="76"/>
    </row>
    <row r="125" spans="1:11" s="57" customFormat="1" ht="15" customHeight="1" x14ac:dyDescent="0.15">
      <c r="A125" s="71"/>
      <c r="B125" s="109" t="s">
        <v>98</v>
      </c>
      <c r="C125" s="109" t="s">
        <v>55</v>
      </c>
      <c r="D125" s="111" t="s">
        <v>99</v>
      </c>
      <c r="E125" s="54">
        <v>70</v>
      </c>
      <c r="F125" s="55">
        <f>SUM(G125:I125)</f>
        <v>64</v>
      </c>
      <c r="G125" s="56">
        <v>64</v>
      </c>
      <c r="H125" s="56">
        <v>0</v>
      </c>
      <c r="I125" s="56">
        <v>0</v>
      </c>
      <c r="J125" s="111" t="s">
        <v>100</v>
      </c>
      <c r="K125" s="112"/>
    </row>
    <row r="126" spans="1:11" s="57" customFormat="1" ht="15" customHeight="1" x14ac:dyDescent="0.15">
      <c r="A126" s="71"/>
      <c r="B126" s="109"/>
      <c r="C126" s="109"/>
      <c r="D126" s="109"/>
      <c r="E126" s="54">
        <v>84</v>
      </c>
      <c r="F126" s="55">
        <f t="shared" ref="F126" si="40">SUM(G126:I126)</f>
        <v>341</v>
      </c>
      <c r="G126" s="56">
        <f>225+116</f>
        <v>341</v>
      </c>
      <c r="H126" s="56">
        <v>0</v>
      </c>
      <c r="I126" s="56">
        <v>0</v>
      </c>
      <c r="J126" s="109"/>
      <c r="K126" s="113"/>
    </row>
    <row r="127" spans="1:11" s="57" customFormat="1" ht="15" customHeight="1" x14ac:dyDescent="0.15">
      <c r="A127" s="71"/>
      <c r="B127" s="110"/>
      <c r="C127" s="110"/>
      <c r="D127" s="110"/>
      <c r="E127" s="58" t="s">
        <v>7</v>
      </c>
      <c r="F127" s="56">
        <f>SUM(F125:F126)</f>
        <v>405</v>
      </c>
      <c r="G127" s="56">
        <f>SUM(G125:G126)</f>
        <v>405</v>
      </c>
      <c r="H127" s="56">
        <f>SUM(H125:H126)</f>
        <v>0</v>
      </c>
      <c r="I127" s="56">
        <f>SUM(I125:I126)</f>
        <v>0</v>
      </c>
      <c r="J127" s="110"/>
      <c r="K127" s="114"/>
    </row>
    <row r="128" spans="1:11" ht="15" customHeight="1" x14ac:dyDescent="0.15">
      <c r="A128" s="71"/>
      <c r="B128" s="77" t="s">
        <v>110</v>
      </c>
      <c r="C128" s="77" t="s">
        <v>111</v>
      </c>
      <c r="D128" s="73" t="s">
        <v>112</v>
      </c>
      <c r="E128" s="50">
        <v>59</v>
      </c>
      <c r="F128" s="51">
        <f>SUM(G128:I128)</f>
        <v>115</v>
      </c>
      <c r="G128" s="52">
        <v>115</v>
      </c>
      <c r="H128" s="52">
        <v>0</v>
      </c>
      <c r="I128" s="52">
        <v>0</v>
      </c>
      <c r="J128" s="73" t="s">
        <v>113</v>
      </c>
      <c r="K128" s="75"/>
    </row>
    <row r="129" spans="1:11" ht="15" customHeight="1" x14ac:dyDescent="0.15">
      <c r="A129" s="71"/>
      <c r="B129" s="77"/>
      <c r="C129" s="77"/>
      <c r="D129" s="77"/>
      <c r="E129" s="50">
        <v>76</v>
      </c>
      <c r="F129" s="51">
        <f t="shared" ref="F129:F132" si="41">SUM(G129:I129)</f>
        <v>143</v>
      </c>
      <c r="G129" s="52">
        <v>143</v>
      </c>
      <c r="H129" s="52">
        <v>0</v>
      </c>
      <c r="I129" s="52">
        <v>0</v>
      </c>
      <c r="J129" s="77"/>
      <c r="K129" s="78"/>
    </row>
    <row r="130" spans="1:11" ht="15" customHeight="1" x14ac:dyDescent="0.15">
      <c r="A130" s="71"/>
      <c r="B130" s="77"/>
      <c r="C130" s="77"/>
      <c r="D130" s="77"/>
      <c r="E130" s="50">
        <v>84</v>
      </c>
      <c r="F130" s="51">
        <f t="shared" si="41"/>
        <v>371</v>
      </c>
      <c r="G130" s="52">
        <v>371</v>
      </c>
      <c r="H130" s="52">
        <v>0</v>
      </c>
      <c r="I130" s="52">
        <v>0</v>
      </c>
      <c r="J130" s="77"/>
      <c r="K130" s="78"/>
    </row>
    <row r="131" spans="1:11" ht="15" customHeight="1" x14ac:dyDescent="0.15">
      <c r="A131" s="71"/>
      <c r="B131" s="77"/>
      <c r="C131" s="77"/>
      <c r="D131" s="77"/>
      <c r="E131" s="50">
        <v>109</v>
      </c>
      <c r="F131" s="51">
        <f t="shared" si="41"/>
        <v>104</v>
      </c>
      <c r="G131" s="52">
        <v>104</v>
      </c>
      <c r="H131" s="52">
        <v>0</v>
      </c>
      <c r="I131" s="52">
        <v>0</v>
      </c>
      <c r="J131" s="77"/>
      <c r="K131" s="78"/>
    </row>
    <row r="132" spans="1:11" ht="15" customHeight="1" x14ac:dyDescent="0.15">
      <c r="A132" s="71"/>
      <c r="B132" s="77"/>
      <c r="C132" s="77"/>
      <c r="D132" s="77"/>
      <c r="E132" s="50">
        <v>145</v>
      </c>
      <c r="F132" s="51">
        <f t="shared" si="41"/>
        <v>51</v>
      </c>
      <c r="G132" s="52">
        <v>51</v>
      </c>
      <c r="H132" s="52">
        <v>0</v>
      </c>
      <c r="I132" s="52">
        <v>0</v>
      </c>
      <c r="J132" s="77"/>
      <c r="K132" s="78"/>
    </row>
    <row r="133" spans="1:11" ht="15" customHeight="1" x14ac:dyDescent="0.15">
      <c r="A133" s="72"/>
      <c r="B133" s="74"/>
      <c r="C133" s="74"/>
      <c r="D133" s="74"/>
      <c r="E133" s="53" t="s">
        <v>7</v>
      </c>
      <c r="F133" s="52">
        <f>SUM(F128:F132)</f>
        <v>784</v>
      </c>
      <c r="G133" s="52">
        <f>SUM(G128:G132)</f>
        <v>784</v>
      </c>
      <c r="H133" s="52">
        <f>SUM(H128:H132)</f>
        <v>0</v>
      </c>
      <c r="I133" s="52">
        <f>SUM(I128:I132)</f>
        <v>0</v>
      </c>
      <c r="J133" s="74"/>
      <c r="K133" s="76"/>
    </row>
    <row r="134" spans="1:11" s="57" customFormat="1" ht="15" customHeight="1" x14ac:dyDescent="0.15">
      <c r="A134" s="103" t="s">
        <v>42</v>
      </c>
      <c r="B134" s="104"/>
      <c r="C134" s="104"/>
      <c r="D134" s="105"/>
      <c r="E134" s="59"/>
      <c r="F134" s="60">
        <f>SUM(F124,F127,F133)</f>
        <v>2013</v>
      </c>
      <c r="G134" s="60">
        <f t="shared" ref="G134:I134" si="42">SUM(G124,G127,G133)</f>
        <v>1189</v>
      </c>
      <c r="H134" s="60">
        <f t="shared" si="42"/>
        <v>0</v>
      </c>
      <c r="I134" s="60">
        <f t="shared" si="42"/>
        <v>824</v>
      </c>
      <c r="J134" s="60"/>
      <c r="K134" s="61"/>
    </row>
    <row r="135" spans="1:11" ht="15" customHeight="1" x14ac:dyDescent="0.15">
      <c r="A135" s="70" t="s">
        <v>147</v>
      </c>
      <c r="B135" s="77" t="s">
        <v>145</v>
      </c>
      <c r="C135" s="77" t="s">
        <v>104</v>
      </c>
      <c r="D135" s="73" t="s">
        <v>150</v>
      </c>
      <c r="E135" s="50">
        <v>84</v>
      </c>
      <c r="F135" s="51">
        <f>SUM(G135:I135)</f>
        <v>58</v>
      </c>
      <c r="G135" s="52">
        <f>8+25+1</f>
        <v>34</v>
      </c>
      <c r="H135" s="52">
        <f>22+2</f>
        <v>24</v>
      </c>
      <c r="I135" s="52">
        <v>0</v>
      </c>
      <c r="J135" s="73" t="s">
        <v>102</v>
      </c>
      <c r="K135" s="75"/>
    </row>
    <row r="136" spans="1:11" ht="15" customHeight="1" x14ac:dyDescent="0.15">
      <c r="A136" s="71"/>
      <c r="B136" s="74"/>
      <c r="C136" s="74"/>
      <c r="D136" s="74"/>
      <c r="E136" s="53" t="s">
        <v>7</v>
      </c>
      <c r="F136" s="52">
        <f>SUM(F135:F135)</f>
        <v>58</v>
      </c>
      <c r="G136" s="52">
        <f>SUM(G135:G135)</f>
        <v>34</v>
      </c>
      <c r="H136" s="52">
        <f>SUM(H135:H135)</f>
        <v>24</v>
      </c>
      <c r="I136" s="52">
        <f>SUM(I135:I135)</f>
        <v>0</v>
      </c>
      <c r="J136" s="74"/>
      <c r="K136" s="76"/>
    </row>
    <row r="137" spans="1:11" s="57" customFormat="1" ht="15" customHeight="1" x14ac:dyDescent="0.15">
      <c r="A137" s="71"/>
      <c r="B137" s="109" t="s">
        <v>146</v>
      </c>
      <c r="C137" s="109" t="s">
        <v>101</v>
      </c>
      <c r="D137" s="111" t="s">
        <v>105</v>
      </c>
      <c r="E137" s="54">
        <v>84</v>
      </c>
      <c r="F137" s="55">
        <f>SUM(G137:I137)</f>
        <v>84</v>
      </c>
      <c r="G137" s="56">
        <f>7+4+13+14+3</f>
        <v>41</v>
      </c>
      <c r="H137" s="56">
        <f>7+25+1+10</f>
        <v>43</v>
      </c>
      <c r="I137" s="56">
        <v>0</v>
      </c>
      <c r="J137" s="111" t="s">
        <v>103</v>
      </c>
      <c r="K137" s="112"/>
    </row>
    <row r="138" spans="1:11" s="57" customFormat="1" ht="15" customHeight="1" x14ac:dyDescent="0.15">
      <c r="A138" s="72"/>
      <c r="B138" s="110"/>
      <c r="C138" s="110"/>
      <c r="D138" s="110"/>
      <c r="E138" s="58" t="s">
        <v>7</v>
      </c>
      <c r="F138" s="56">
        <f>SUM(F137:F137)</f>
        <v>84</v>
      </c>
      <c r="G138" s="56">
        <f>SUM(G137:G137)</f>
        <v>41</v>
      </c>
      <c r="H138" s="56">
        <f>SUM(H137:H137)</f>
        <v>43</v>
      </c>
      <c r="I138" s="56">
        <f>SUM(I137:I137)</f>
        <v>0</v>
      </c>
      <c r="J138" s="110"/>
      <c r="K138" s="114"/>
    </row>
    <row r="139" spans="1:11" s="57" customFormat="1" ht="15" customHeight="1" x14ac:dyDescent="0.15">
      <c r="A139" s="103" t="s">
        <v>42</v>
      </c>
      <c r="B139" s="104"/>
      <c r="C139" s="104"/>
      <c r="D139" s="105"/>
      <c r="E139" s="59"/>
      <c r="F139" s="60">
        <f>SUM(F136,F138)</f>
        <v>142</v>
      </c>
      <c r="G139" s="60">
        <f t="shared" ref="G139:I139" si="43">SUM(G136,G138)</f>
        <v>75</v>
      </c>
      <c r="H139" s="60">
        <f t="shared" si="43"/>
        <v>67</v>
      </c>
      <c r="I139" s="60">
        <f t="shared" si="43"/>
        <v>0</v>
      </c>
      <c r="J139" s="60"/>
      <c r="K139" s="61"/>
    </row>
  </sheetData>
  <mergeCells count="171">
    <mergeCell ref="A139:D139"/>
    <mergeCell ref="B135:B136"/>
    <mergeCell ref="C135:C136"/>
    <mergeCell ref="D135:D136"/>
    <mergeCell ref="J135:J136"/>
    <mergeCell ref="K135:K136"/>
    <mergeCell ref="A121:A133"/>
    <mergeCell ref="B121:B124"/>
    <mergeCell ref="C121:C124"/>
    <mergeCell ref="D121:D124"/>
    <mergeCell ref="J121:J124"/>
    <mergeCell ref="K121:K124"/>
    <mergeCell ref="A134:D134"/>
    <mergeCell ref="B137:B138"/>
    <mergeCell ref="C137:C138"/>
    <mergeCell ref="D137:D138"/>
    <mergeCell ref="J137:J138"/>
    <mergeCell ref="K137:K138"/>
    <mergeCell ref="A109:D109"/>
    <mergeCell ref="A110:A112"/>
    <mergeCell ref="B110:B112"/>
    <mergeCell ref="C110:C112"/>
    <mergeCell ref="D110:D112"/>
    <mergeCell ref="J110:J112"/>
    <mergeCell ref="K110:K112"/>
    <mergeCell ref="A113:D113"/>
    <mergeCell ref="B128:B133"/>
    <mergeCell ref="C128:C133"/>
    <mergeCell ref="D128:D133"/>
    <mergeCell ref="J128:J133"/>
    <mergeCell ref="K128:K133"/>
    <mergeCell ref="B114:B119"/>
    <mergeCell ref="C114:C119"/>
    <mergeCell ref="D114:D119"/>
    <mergeCell ref="J114:J119"/>
    <mergeCell ref="K114:K119"/>
    <mergeCell ref="A120:D120"/>
    <mergeCell ref="B125:B127"/>
    <mergeCell ref="C125:C127"/>
    <mergeCell ref="D125:D127"/>
    <mergeCell ref="J125:J127"/>
    <mergeCell ref="K125:K127"/>
    <mergeCell ref="A98:D98"/>
    <mergeCell ref="A99:A103"/>
    <mergeCell ref="B99:B103"/>
    <mergeCell ref="C99:C103"/>
    <mergeCell ref="D99:D103"/>
    <mergeCell ref="J99:J103"/>
    <mergeCell ref="K99:K103"/>
    <mergeCell ref="A104:D104"/>
    <mergeCell ref="B105:B108"/>
    <mergeCell ref="C105:C108"/>
    <mergeCell ref="D105:D108"/>
    <mergeCell ref="J105:J108"/>
    <mergeCell ref="K105:K108"/>
    <mergeCell ref="B15:B19"/>
    <mergeCell ref="C15:C19"/>
    <mergeCell ref="D15:D19"/>
    <mergeCell ref="J15:J19"/>
    <mergeCell ref="K15:K19"/>
    <mergeCell ref="B48:B49"/>
    <mergeCell ref="C48:C49"/>
    <mergeCell ref="D48:D49"/>
    <mergeCell ref="B88:B93"/>
    <mergeCell ref="C88:C93"/>
    <mergeCell ref="D88:D93"/>
    <mergeCell ref="J88:J93"/>
    <mergeCell ref="K88:K93"/>
    <mergeCell ref="A87:D87"/>
    <mergeCell ref="B64:B65"/>
    <mergeCell ref="C64:C65"/>
    <mergeCell ref="D64:D65"/>
    <mergeCell ref="J64:J65"/>
    <mergeCell ref="K64:K65"/>
    <mergeCell ref="B69:B70"/>
    <mergeCell ref="C69:C70"/>
    <mergeCell ref="D69:D70"/>
    <mergeCell ref="J69:J70"/>
    <mergeCell ref="K69:K70"/>
    <mergeCell ref="B59:B61"/>
    <mergeCell ref="C59:C61"/>
    <mergeCell ref="D59:D61"/>
    <mergeCell ref="J59:J61"/>
    <mergeCell ref="K59:K61"/>
    <mergeCell ref="B71:B86"/>
    <mergeCell ref="C71:C86"/>
    <mergeCell ref="D71:D86"/>
    <mergeCell ref="J71:J86"/>
    <mergeCell ref="K71:K86"/>
    <mergeCell ref="B54:B57"/>
    <mergeCell ref="C54:C57"/>
    <mergeCell ref="D54:D57"/>
    <mergeCell ref="J54:J57"/>
    <mergeCell ref="K54:K57"/>
    <mergeCell ref="C39:C41"/>
    <mergeCell ref="D39:D41"/>
    <mergeCell ref="B7:B14"/>
    <mergeCell ref="C7:C14"/>
    <mergeCell ref="D7:D14"/>
    <mergeCell ref="J7:J14"/>
    <mergeCell ref="K7:K14"/>
    <mergeCell ref="A34:D34"/>
    <mergeCell ref="B20:B27"/>
    <mergeCell ref="C20:C27"/>
    <mergeCell ref="D20:D27"/>
    <mergeCell ref="J20:J27"/>
    <mergeCell ref="K20:K27"/>
    <mergeCell ref="B28:B30"/>
    <mergeCell ref="C28:C30"/>
    <mergeCell ref="K39:K41"/>
    <mergeCell ref="D28:D30"/>
    <mergeCell ref="J28:J30"/>
    <mergeCell ref="K28:K30"/>
    <mergeCell ref="A1:K1"/>
    <mergeCell ref="A2:K2"/>
    <mergeCell ref="A4:A5"/>
    <mergeCell ref="B4:B5"/>
    <mergeCell ref="C4:C5"/>
    <mergeCell ref="D4:D5"/>
    <mergeCell ref="E4:E5"/>
    <mergeCell ref="F4:I4"/>
    <mergeCell ref="J4:J5"/>
    <mergeCell ref="K4:K5"/>
    <mergeCell ref="A6:D6"/>
    <mergeCell ref="B42:B47"/>
    <mergeCell ref="C42:C47"/>
    <mergeCell ref="D42:D47"/>
    <mergeCell ref="J42:J47"/>
    <mergeCell ref="K42:K47"/>
    <mergeCell ref="B50:B53"/>
    <mergeCell ref="C50:C53"/>
    <mergeCell ref="D50:D53"/>
    <mergeCell ref="B35:B37"/>
    <mergeCell ref="C35:C37"/>
    <mergeCell ref="B31:B33"/>
    <mergeCell ref="C31:C33"/>
    <mergeCell ref="D31:D33"/>
    <mergeCell ref="J31:J33"/>
    <mergeCell ref="K31:K33"/>
    <mergeCell ref="J39:J41"/>
    <mergeCell ref="D35:D37"/>
    <mergeCell ref="J35:J37"/>
    <mergeCell ref="K35:K37"/>
    <mergeCell ref="A38:D38"/>
    <mergeCell ref="A7:A33"/>
    <mergeCell ref="A35:A37"/>
    <mergeCell ref="B39:B41"/>
    <mergeCell ref="A114:A119"/>
    <mergeCell ref="A88:A97"/>
    <mergeCell ref="A135:A138"/>
    <mergeCell ref="A105:A108"/>
    <mergeCell ref="J48:J49"/>
    <mergeCell ref="K48:K49"/>
    <mergeCell ref="B66:B68"/>
    <mergeCell ref="C66:C68"/>
    <mergeCell ref="D66:D68"/>
    <mergeCell ref="J66:J68"/>
    <mergeCell ref="K66:K68"/>
    <mergeCell ref="B94:B97"/>
    <mergeCell ref="C94:C97"/>
    <mergeCell ref="D94:D97"/>
    <mergeCell ref="J94:J97"/>
    <mergeCell ref="K94:K97"/>
    <mergeCell ref="B62:B63"/>
    <mergeCell ref="C62:C63"/>
    <mergeCell ref="D62:D63"/>
    <mergeCell ref="J62:J63"/>
    <mergeCell ref="K62:K63"/>
    <mergeCell ref="A58:D58"/>
    <mergeCell ref="J50:J53"/>
    <mergeCell ref="K50:K53"/>
  </mergeCells>
  <phoneticPr fontId="27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7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2022-02-09T06:14:03Z</cp:lastPrinted>
  <dcterms:created xsi:type="dcterms:W3CDTF">2008-12-24T01:43:05Z</dcterms:created>
  <dcterms:modified xsi:type="dcterms:W3CDTF">2022-02-09T23:39:00Z</dcterms:modified>
  <cp:version>0906.0200.01</cp:version>
</cp:coreProperties>
</file>