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20211230 최종 백업\기획본부\월 우편발송\1-1. 분양계획\2022\"/>
    </mc:Choice>
  </mc:AlternateContent>
  <bookViews>
    <workbookView xWindow="0" yWindow="0" windowWidth="23745" windowHeight="9120"/>
  </bookViews>
  <sheets>
    <sheet name="총괄표 " sheetId="1" r:id="rId1"/>
    <sheet name="세부내역" sheetId="2" r:id="rId2"/>
  </sheets>
  <definedNames>
    <definedName name="_xlnm._FilterDatabase" localSheetId="1" hidden="1">세부내역!$A$5:$K$52</definedName>
    <definedName name="_xlnm.Print_Area" localSheetId="1">세부내역!$A$1:$K$87</definedName>
    <definedName name="_xlnm.Print_Area" localSheetId="0">'총괄표 '!$A$1:$F$29</definedName>
    <definedName name="_xlnm.Print_Titles" localSheetId="1">세부내역!$5:$6</definedName>
  </definedNames>
  <calcPr calcId="162913"/>
</workbook>
</file>

<file path=xl/calcChain.xml><?xml version="1.0" encoding="utf-8"?>
<calcChain xmlns="http://schemas.openxmlformats.org/spreadsheetml/2006/main">
  <c r="G7" i="2" l="1"/>
  <c r="H7" i="2"/>
  <c r="I7" i="2"/>
  <c r="F7" i="2"/>
  <c r="G60" i="2"/>
  <c r="H60" i="2"/>
  <c r="I60" i="2"/>
  <c r="F60" i="2"/>
  <c r="G40" i="2" l="1"/>
  <c r="G38" i="2"/>
  <c r="G66" i="2"/>
  <c r="I64" i="2" l="1"/>
  <c r="H64" i="2"/>
  <c r="G64" i="2"/>
  <c r="F63" i="2"/>
  <c r="F62" i="2"/>
  <c r="F61" i="2"/>
  <c r="F64" i="2" l="1"/>
  <c r="G45" i="2"/>
  <c r="I19" i="2"/>
  <c r="H19" i="2"/>
  <c r="G19" i="2"/>
  <c r="F18" i="2"/>
  <c r="F17" i="2"/>
  <c r="F16" i="2"/>
  <c r="F15" i="2"/>
  <c r="F14" i="2"/>
  <c r="F19" i="2" l="1"/>
  <c r="I36" i="2"/>
  <c r="H36" i="2"/>
  <c r="F35" i="2"/>
  <c r="G34" i="2"/>
  <c r="G36" i="2" s="1"/>
  <c r="F34" i="2" l="1"/>
  <c r="F36" i="2" s="1"/>
  <c r="I83" i="2" l="1"/>
  <c r="H83" i="2"/>
  <c r="G83" i="2"/>
  <c r="F82" i="2"/>
  <c r="F81" i="2"/>
  <c r="F80" i="2"/>
  <c r="F79" i="2"/>
  <c r="I86" i="2"/>
  <c r="H86" i="2"/>
  <c r="G86" i="2"/>
  <c r="F85" i="2"/>
  <c r="F84" i="2"/>
  <c r="I72" i="2"/>
  <c r="H72" i="2"/>
  <c r="G72" i="2"/>
  <c r="F71" i="2"/>
  <c r="F70" i="2"/>
  <c r="F69" i="2"/>
  <c r="F68" i="2"/>
  <c r="I77" i="2"/>
  <c r="H77" i="2"/>
  <c r="G77" i="2"/>
  <c r="F76" i="2"/>
  <c r="F75" i="2"/>
  <c r="F74" i="2"/>
  <c r="F73" i="2"/>
  <c r="I67" i="2"/>
  <c r="H67" i="2"/>
  <c r="G67" i="2"/>
  <c r="F66" i="2"/>
  <c r="F65" i="2"/>
  <c r="I59" i="2"/>
  <c r="H59" i="2"/>
  <c r="G59" i="2"/>
  <c r="F58" i="2"/>
  <c r="F57" i="2"/>
  <c r="F56" i="2"/>
  <c r="F55" i="2"/>
  <c r="F54" i="2"/>
  <c r="F53" i="2"/>
  <c r="I51" i="2"/>
  <c r="I52" i="2" s="1"/>
  <c r="H51" i="2"/>
  <c r="H52" i="2" s="1"/>
  <c r="G51" i="2"/>
  <c r="G52" i="2" s="1"/>
  <c r="F50" i="2"/>
  <c r="F49" i="2"/>
  <c r="I47" i="2"/>
  <c r="I48" i="2" s="1"/>
  <c r="H47" i="2"/>
  <c r="H48" i="2" s="1"/>
  <c r="G47" i="2"/>
  <c r="G48" i="2" s="1"/>
  <c r="F46" i="2"/>
  <c r="F45" i="2"/>
  <c r="I43" i="2"/>
  <c r="I44" i="2" s="1"/>
  <c r="H43" i="2"/>
  <c r="H44" i="2" s="1"/>
  <c r="G43" i="2"/>
  <c r="G44" i="2" s="1"/>
  <c r="F42" i="2"/>
  <c r="F41" i="2"/>
  <c r="F40" i="2"/>
  <c r="F39" i="2"/>
  <c r="F38" i="2"/>
  <c r="G87" i="2" l="1"/>
  <c r="H87" i="2"/>
  <c r="I87" i="2"/>
  <c r="G78" i="2"/>
  <c r="H78" i="2"/>
  <c r="I78" i="2"/>
  <c r="F47" i="2"/>
  <c r="F48" i="2" s="1"/>
  <c r="F67" i="2"/>
  <c r="F59" i="2"/>
  <c r="F51" i="2"/>
  <c r="F52" i="2" s="1"/>
  <c r="F77" i="2"/>
  <c r="F86" i="2"/>
  <c r="F72" i="2"/>
  <c r="F83" i="2"/>
  <c r="F43" i="2"/>
  <c r="F44" i="2" s="1"/>
  <c r="C13" i="1"/>
  <c r="D13" i="1"/>
  <c r="E13" i="1"/>
  <c r="F13" i="1"/>
  <c r="C8" i="1"/>
  <c r="D8" i="1"/>
  <c r="E8" i="1"/>
  <c r="F8" i="1"/>
  <c r="F87" i="2" l="1"/>
  <c r="F78" i="2"/>
  <c r="I33" i="2" l="1"/>
  <c r="I37" i="2" s="1"/>
  <c r="H33" i="2"/>
  <c r="H37" i="2" s="1"/>
  <c r="G33" i="2"/>
  <c r="G37" i="2" s="1"/>
  <c r="F32" i="2"/>
  <c r="F31" i="2"/>
  <c r="F30" i="2"/>
  <c r="I12" i="2"/>
  <c r="I13" i="2" s="1"/>
  <c r="H12" i="2"/>
  <c r="H13" i="2" s="1"/>
  <c r="F11" i="2"/>
  <c r="F10" i="2"/>
  <c r="F9" i="2"/>
  <c r="F8" i="2"/>
  <c r="I28" i="2"/>
  <c r="H28" i="2"/>
  <c r="G28" i="2"/>
  <c r="F27" i="2"/>
  <c r="I26" i="2"/>
  <c r="H26" i="2"/>
  <c r="G26" i="2"/>
  <c r="F25" i="2"/>
  <c r="F26" i="2" s="1"/>
  <c r="I24" i="2"/>
  <c r="H24" i="2"/>
  <c r="G24" i="2"/>
  <c r="F23" i="2"/>
  <c r="F22" i="2"/>
  <c r="F21" i="2"/>
  <c r="F20" i="2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F6" i="1"/>
  <c r="E6" i="1"/>
  <c r="B11" i="1"/>
  <c r="B10" i="1"/>
  <c r="B9" i="1"/>
  <c r="G29" i="2" l="1"/>
  <c r="H29" i="2"/>
  <c r="I29" i="2"/>
  <c r="F28" i="2"/>
  <c r="B13" i="1"/>
  <c r="D6" i="1"/>
  <c r="C6" i="1"/>
  <c r="B8" i="1"/>
  <c r="G12" i="2"/>
  <c r="G13" i="2" s="1"/>
  <c r="F33" i="2"/>
  <c r="F37" i="2" s="1"/>
  <c r="F24" i="2"/>
  <c r="F12" i="2"/>
  <c r="F13" i="2" s="1"/>
  <c r="F29" i="2" l="1"/>
  <c r="B6" i="1"/>
</calcChain>
</file>

<file path=xl/sharedStrings.xml><?xml version="1.0" encoding="utf-8"?>
<sst xmlns="http://schemas.openxmlformats.org/spreadsheetml/2006/main" count="148" uniqueCount="117">
  <si>
    <t>기준 : 입주자모집공고일                                                                       단위 : 호</t>
  </si>
  <si>
    <t>기준 : 입주자모집공고일                                                                                                                              단위 : 호</t>
  </si>
  <si>
    <t>재개발.재건축 등</t>
  </si>
  <si>
    <t>※ 본 자료는 건설사의 사정이나 조사 시점에 따라 달라질 수 있음을 알려드립니다.</t>
  </si>
  <si>
    <t>단순도급</t>
  </si>
  <si>
    <t>자체분양</t>
  </si>
  <si>
    <t>수도권외</t>
  </si>
  <si>
    <t>소계</t>
  </si>
  <si>
    <t>구분</t>
  </si>
  <si>
    <t>세종</t>
  </si>
  <si>
    <t>비고</t>
  </si>
  <si>
    <t>총 계</t>
  </si>
  <si>
    <t>제주</t>
  </si>
  <si>
    <t>경남</t>
  </si>
  <si>
    <t>경북</t>
  </si>
  <si>
    <t>전남</t>
  </si>
  <si>
    <t>전북</t>
  </si>
  <si>
    <t>충남</t>
  </si>
  <si>
    <t>충북</t>
  </si>
  <si>
    <t>강원</t>
  </si>
  <si>
    <t>울산</t>
  </si>
  <si>
    <t>대전</t>
  </si>
  <si>
    <t>광주</t>
  </si>
  <si>
    <t>대구</t>
  </si>
  <si>
    <t>부산</t>
  </si>
  <si>
    <t>경기</t>
  </si>
  <si>
    <t>인천</t>
  </si>
  <si>
    <t>서울</t>
  </si>
  <si>
    <t>계</t>
  </si>
  <si>
    <t>임대</t>
  </si>
  <si>
    <t>합계</t>
  </si>
  <si>
    <t>수도권</t>
  </si>
  <si>
    <t>문의</t>
  </si>
  <si>
    <t>세대수</t>
  </si>
  <si>
    <t>지역</t>
  </si>
  <si>
    <t>전체</t>
  </si>
  <si>
    <t>조합</t>
  </si>
  <si>
    <t>업체명</t>
  </si>
  <si>
    <t>일반</t>
  </si>
  <si>
    <t>사업            유형</t>
  </si>
  <si>
    <t>전용
면적        (㎡)</t>
  </si>
  <si>
    <t>주택건설위치
[사업장명]</t>
  </si>
  <si>
    <t>계</t>
    <phoneticPr fontId="28" type="noConversion"/>
  </si>
  <si>
    <t>울산</t>
    <phoneticPr fontId="28" type="noConversion"/>
  </si>
  <si>
    <t>충남</t>
    <phoneticPr fontId="28" type="noConversion"/>
  </si>
  <si>
    <t>3월 분양계획 세부내역</t>
    <phoneticPr fontId="28" type="noConversion"/>
  </si>
  <si>
    <t>3월 분양계획(총괄표)</t>
    <phoneticPr fontId="28" type="noConversion"/>
  </si>
  <si>
    <t>금호건설㈜</t>
    <phoneticPr fontId="28" type="noConversion"/>
  </si>
  <si>
    <t>조합</t>
    <phoneticPr fontId="28" type="noConversion"/>
  </si>
  <si>
    <t>제주시 애월읍 광령리 2680
[제주더힐]</t>
    <phoneticPr fontId="28" type="noConversion"/>
  </si>
  <si>
    <t>02-6303-0646</t>
    <phoneticPr fontId="28" type="noConversion"/>
  </si>
  <si>
    <t>대우조선해양건설㈜</t>
    <phoneticPr fontId="28" type="noConversion"/>
  </si>
  <si>
    <t>제주시 조천읍 함덕리 72-128
[미정]</t>
    <phoneticPr fontId="28" type="noConversion"/>
  </si>
  <si>
    <t>단순
도급</t>
    <phoneticPr fontId="28" type="noConversion"/>
  </si>
  <si>
    <t>064-757-0808</t>
    <phoneticPr fontId="28" type="noConversion"/>
  </si>
  <si>
    <t>대우조선해양건설㈜</t>
    <phoneticPr fontId="28" type="noConversion"/>
  </si>
  <si>
    <t>단순
도급</t>
    <phoneticPr fontId="28" type="noConversion"/>
  </si>
  <si>
    <t>수성구 만촌동 849-6
[대구 수성구 만촌역 엘크루]</t>
    <phoneticPr fontId="28" type="noConversion"/>
  </si>
  <si>
    <t>053-755-6667</t>
    <phoneticPr fontId="28" type="noConversion"/>
  </si>
  <si>
    <t>㈜포스코건설
㈜대우건설</t>
    <phoneticPr fontId="28" type="noConversion"/>
  </si>
  <si>
    <t>재건축</t>
    <phoneticPr fontId="28" type="noConversion"/>
  </si>
  <si>
    <t>032-748-2114</t>
    <phoneticPr fontId="28" type="noConversion"/>
  </si>
  <si>
    <t>안양시 만안구 안양1동 97-3
[안양 진흥아파트 재건축]</t>
    <phoneticPr fontId="28" type="noConversion"/>
  </si>
  <si>
    <t>㈜대우건설</t>
    <phoneticPr fontId="28" type="noConversion"/>
  </si>
  <si>
    <t>단순
도급</t>
    <phoneticPr fontId="28" type="noConversion"/>
  </si>
  <si>
    <t>남구 신정동 1266-6
[문수로 어반피스]</t>
    <phoneticPr fontId="28" type="noConversion"/>
  </si>
  <si>
    <t>1670-1000</t>
    <phoneticPr fontId="28" type="noConversion"/>
  </si>
  <si>
    <t>두산건설㈜</t>
    <phoneticPr fontId="28" type="noConversion"/>
  </si>
  <si>
    <t>임대</t>
    <phoneticPr fontId="28" type="noConversion"/>
  </si>
  <si>
    <t>거제시 연초면 송정리 산 15-1
[송정지구 기업형 임대주택]</t>
    <phoneticPr fontId="28" type="noConversion"/>
  </si>
  <si>
    <t>02-3441-1700</t>
    <phoneticPr fontId="28" type="noConversion"/>
  </si>
  <si>
    <t>두산건설㈜</t>
    <phoneticPr fontId="28" type="noConversion"/>
  </si>
  <si>
    <t>02-3441-1700</t>
    <phoneticPr fontId="28" type="noConversion"/>
  </si>
  <si>
    <t>울진군 울진읍 읍남리 산53-2
[미정]</t>
    <phoneticPr fontId="28" type="noConversion"/>
  </si>
  <si>
    <t>신동아건설㈜</t>
    <phoneticPr fontId="28" type="noConversion"/>
  </si>
  <si>
    <t>단순
도급</t>
    <phoneticPr fontId="28" type="noConversion"/>
  </si>
  <si>
    <t>의정부시 의정부동 127-4
[미정]</t>
    <phoneticPr fontId="28" type="noConversion"/>
  </si>
  <si>
    <t>02-709-7122</t>
    <phoneticPr fontId="28" type="noConversion"/>
  </si>
  <si>
    <t>우미건설㈜</t>
    <phoneticPr fontId="28" type="noConversion"/>
  </si>
  <si>
    <t>단순
도급</t>
    <phoneticPr fontId="28" type="noConversion"/>
  </si>
  <si>
    <t>화성시 비봉지구 B-4
[화성 비봉지구 우미린]</t>
    <phoneticPr fontId="28" type="noConversion"/>
  </si>
  <si>
    <t>02-6914-1451</t>
    <phoneticPr fontId="28" type="noConversion"/>
  </si>
  <si>
    <t>한신공영㈜</t>
    <phoneticPr fontId="28" type="noConversion"/>
  </si>
  <si>
    <t>단순
도급</t>
    <phoneticPr fontId="28" type="noConversion"/>
  </si>
  <si>
    <t>양산시 평산동 589-3
[미정]</t>
    <phoneticPr fontId="28" type="noConversion"/>
  </si>
  <si>
    <t>한신공영㈜</t>
    <phoneticPr fontId="28" type="noConversion"/>
  </si>
  <si>
    <t>동구 궁동 66-2
[미정]</t>
    <phoneticPr fontId="28" type="noConversion"/>
  </si>
  <si>
    <t>창원시 의창구 두대동, 삼동동 및 성산구 일원
[힐스테이트 창원 더퍼스트]</t>
    <phoneticPr fontId="28" type="noConversion"/>
  </si>
  <si>
    <t>현대건설㈜</t>
    <phoneticPr fontId="28" type="noConversion"/>
  </si>
  <si>
    <t>단순
도급</t>
    <phoneticPr fontId="28" type="noConversion"/>
  </si>
  <si>
    <t>1577-7755</t>
    <phoneticPr fontId="28" type="noConversion"/>
  </si>
  <si>
    <t>현대건설㈜</t>
    <phoneticPr fontId="28" type="noConversion"/>
  </si>
  <si>
    <t>단순
도급</t>
    <phoneticPr fontId="28" type="noConversion"/>
  </si>
  <si>
    <t>남구 대명동 202-1
[힐스테이트 대명 센트럴 2차]</t>
    <phoneticPr fontId="28" type="noConversion"/>
  </si>
  <si>
    <t>1577-7755</t>
    <phoneticPr fontId="28" type="noConversion"/>
  </si>
  <si>
    <t>현대건설㈜</t>
    <phoneticPr fontId="28" type="noConversion"/>
  </si>
  <si>
    <t>단순
도급</t>
    <phoneticPr fontId="28" type="noConversion"/>
  </si>
  <si>
    <t>의정부시 금오동 65-3
[힐스테이트 금오 더 퍼스트]</t>
    <phoneticPr fontId="28" type="noConversion"/>
  </si>
  <si>
    <t>1577-7755</t>
    <phoneticPr fontId="28" type="noConversion"/>
  </si>
  <si>
    <t>현대건설㈜
코오롱글로벌㈜</t>
    <phoneticPr fontId="28" type="noConversion"/>
  </si>
  <si>
    <t>㈜KCC건설</t>
    <phoneticPr fontId="28" type="noConversion"/>
  </si>
  <si>
    <t>아산시 모종동 555-1
[아산 벨코어 스위첸]</t>
    <phoneticPr fontId="28" type="noConversion"/>
  </si>
  <si>
    <t>02-513-5854</t>
    <phoneticPr fontId="28" type="noConversion"/>
  </si>
  <si>
    <t>롯데건설㈜</t>
    <phoneticPr fontId="28" type="noConversion"/>
  </si>
  <si>
    <t>재개발</t>
    <phoneticPr fontId="28" type="noConversion"/>
  </si>
  <si>
    <t>창원시 마산회원구 양덕동 165-7
[미정]</t>
    <phoneticPr fontId="28" type="noConversion"/>
  </si>
  <si>
    <t>051-868-6144</t>
    <phoneticPr fontId="28" type="noConversion"/>
  </si>
  <si>
    <t>경기</t>
    <phoneticPr fontId="28" type="noConversion"/>
  </si>
  <si>
    <t>경남</t>
    <phoneticPr fontId="28" type="noConversion"/>
  </si>
  <si>
    <t>광주</t>
    <phoneticPr fontId="28" type="noConversion"/>
  </si>
  <si>
    <t>대구</t>
    <phoneticPr fontId="28" type="noConversion"/>
  </si>
  <si>
    <t>제주</t>
    <phoneticPr fontId="28" type="noConversion"/>
  </si>
  <si>
    <t>경북</t>
    <phoneticPr fontId="28" type="noConversion"/>
  </si>
  <si>
    <t>-</t>
    <phoneticPr fontId="28" type="noConversion"/>
  </si>
  <si>
    <t>공동사업
총 798호</t>
    <phoneticPr fontId="28" type="noConversion"/>
  </si>
  <si>
    <t>서구 불로동 AA16
[힐스테이트 검단 웰카운티]</t>
    <phoneticPr fontId="28" type="noConversion"/>
  </si>
  <si>
    <t>공동사업
총 1,535호</t>
    <phoneticPr fontId="2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</si>
</sst>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176" formatCode="0.00_);[Red]\(0.00\)"/>
    <numFmt numFmtId="177" formatCode="_-* #,##0_-;&quot;₩&quot;\!\-* #,##0_-;_-* &quot;-&quot;_-;_-@_-"/>
    <numFmt numFmtId="178" formatCode="#,##0_ "/>
    <numFmt numFmtId="179" formatCode="0_ "/>
    <numFmt numFmtId="180" formatCode="0.00_ "/>
  </numFmts>
  <fonts count="34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1"/>
      <color rgb="FF800080"/>
      <name val="맑은 고딕"/>
      <family val="3"/>
      <charset val="129"/>
    </font>
    <font>
      <sz val="11"/>
      <color rgb="FF9933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99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b/>
      <sz val="18"/>
      <color rgb="FF000000"/>
      <name val="굴림체"/>
      <family val="3"/>
      <charset val="129"/>
    </font>
    <font>
      <b/>
      <sz val="20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9"/>
      <color rgb="FFFF0000"/>
      <name val="굴림체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11"/>
      <name val="굴림체"/>
      <family val="3"/>
      <charset val="129"/>
    </font>
    <font>
      <b/>
      <sz val="11"/>
      <color rgb="FF000000"/>
      <name val="굴림체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rgb="FFCCCCFF"/>
      </patternFill>
    </fill>
    <fill>
      <patternFill patternType="solid">
        <fgColor rgb="FFFF99CC"/>
      </patternFill>
    </fill>
    <fill>
      <patternFill patternType="solid">
        <fgColor rgb="FFCCFFCC"/>
      </patternFill>
    </fill>
    <fill>
      <patternFill patternType="solid">
        <fgColor rgb="FFCC99FF"/>
      </patternFill>
    </fill>
    <fill>
      <patternFill patternType="solid">
        <fgColor rgb="FFCCFFFF"/>
      </patternFill>
    </fill>
    <fill>
      <patternFill patternType="solid">
        <fgColor rgb="FFFFCC99"/>
      </patternFill>
    </fill>
    <fill>
      <patternFill patternType="solid">
        <fgColor rgb="FF99CCFF"/>
      </patternFill>
    </fill>
    <fill>
      <patternFill patternType="solid">
        <fgColor rgb="FFFF8080"/>
      </patternFill>
    </fill>
    <fill>
      <patternFill patternType="solid">
        <fgColor rgb="FF00FF00"/>
      </patternFill>
    </fill>
    <fill>
      <patternFill patternType="solid">
        <fgColor rgb="FFFFCC00"/>
      </patternFill>
    </fill>
    <fill>
      <patternFill patternType="solid">
        <fgColor rgb="FF0066CC"/>
      </patternFill>
    </fill>
    <fill>
      <patternFill patternType="solid">
        <fgColor rgb="FF800080"/>
      </patternFill>
    </fill>
    <fill>
      <patternFill patternType="solid">
        <fgColor rgb="FF33CCCC"/>
      </patternFill>
    </fill>
    <fill>
      <patternFill patternType="solid">
        <fgColor rgb="FFFF9900"/>
      </patternFill>
    </fill>
    <fill>
      <patternFill patternType="solid">
        <fgColor rgb="FF333399"/>
      </patternFill>
    </fill>
    <fill>
      <patternFill patternType="solid">
        <fgColor rgb="FFFF0000"/>
      </patternFill>
    </fill>
    <fill>
      <patternFill patternType="solid">
        <fgColor rgb="FF339966"/>
      </patternFill>
    </fill>
    <fill>
      <patternFill patternType="solid">
        <fgColor rgb="FFFF6600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FFFF99"/>
      </patternFill>
    </fill>
    <fill>
      <patternFill patternType="solid">
        <fgColor rgb="FF969696"/>
      </patternFill>
    </fill>
    <fill>
      <patternFill patternType="solid">
        <fgColor rgb="FFC6DAF1"/>
      </patternFill>
    </fill>
    <fill>
      <patternFill patternType="solid">
        <fgColor rgb="FF8CB3E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 diagonalUp="1" diagonalDown="1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1" diagonalDown="1"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 diagonalUp="1" diagonalDown="1"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 diagonalUp="1" diagonalDown="1">
      <left/>
      <right/>
      <top/>
      <bottom style="double">
        <color rgb="FFFF9900"/>
      </bottom>
      <diagonal/>
    </border>
    <border diagonalUp="1" diagonalDown="1">
      <left/>
      <right/>
      <top style="thin">
        <color rgb="FF333399"/>
      </top>
      <bottom style="double">
        <color rgb="FF333399"/>
      </bottom>
      <diagonal/>
    </border>
    <border diagonalUp="1" diagonalDown="1">
      <left/>
      <right/>
      <top/>
      <bottom style="thick">
        <color rgb="FF333399"/>
      </bottom>
      <diagonal/>
    </border>
    <border diagonalUp="1" diagonalDown="1">
      <left/>
      <right/>
      <top/>
      <bottom style="thick">
        <color rgb="FFC0C0C0"/>
      </bottom>
      <diagonal/>
    </border>
    <border diagonalUp="1" diagonalDown="1">
      <left/>
      <right/>
      <top/>
      <bottom style="medium">
        <color rgb="FF0066CC"/>
      </bottom>
      <diagonal/>
    </border>
    <border diagonalUp="1" diagonalDown="1"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 diagonalUp="1" diagonalDown="1">
      <left/>
      <right/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 diagonalUp="1" diagonalDown="1">
      <left/>
      <right/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/>
      <bottom style="thin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1" fillId="2" borderId="0">
      <alignment vertical="center"/>
    </xf>
    <xf numFmtId="0" fontId="1" fillId="3" borderId="0">
      <alignment vertical="center"/>
    </xf>
    <xf numFmtId="0" fontId="1" fillId="4" borderId="0">
      <alignment vertical="center"/>
    </xf>
    <xf numFmtId="0" fontId="1" fillId="5" borderId="0">
      <alignment vertical="center"/>
    </xf>
    <xf numFmtId="0" fontId="1" fillId="6" borderId="0">
      <alignment vertical="center"/>
    </xf>
    <xf numFmtId="0" fontId="1" fillId="7" borderId="0">
      <alignment vertical="center"/>
    </xf>
    <xf numFmtId="0" fontId="1" fillId="8" borderId="0">
      <alignment vertical="center"/>
    </xf>
    <xf numFmtId="0" fontId="1" fillId="9" borderId="0">
      <alignment vertical="center"/>
    </xf>
    <xf numFmtId="0" fontId="1" fillId="10" borderId="0">
      <alignment vertical="center"/>
    </xf>
    <xf numFmtId="0" fontId="1" fillId="5" borderId="0">
      <alignment vertical="center"/>
    </xf>
    <xf numFmtId="0" fontId="1" fillId="8" borderId="0">
      <alignment vertical="center"/>
    </xf>
    <xf numFmtId="0" fontId="1" fillId="11" borderId="0">
      <alignment vertical="center"/>
    </xf>
    <xf numFmtId="0" fontId="2" fillId="12" borderId="0">
      <alignment vertical="center"/>
    </xf>
    <xf numFmtId="0" fontId="2" fillId="9" borderId="0">
      <alignment vertical="center"/>
    </xf>
    <xf numFmtId="0" fontId="2" fillId="10" borderId="0">
      <alignment vertical="center"/>
    </xf>
    <xf numFmtId="0" fontId="2" fillId="13" borderId="0">
      <alignment vertical="center"/>
    </xf>
    <xf numFmtId="0" fontId="2" fillId="14" borderId="0">
      <alignment vertical="center"/>
    </xf>
    <xf numFmtId="0" fontId="2" fillId="15" borderId="0">
      <alignment vertical="center"/>
    </xf>
    <xf numFmtId="0" fontId="2" fillId="16" borderId="0">
      <alignment vertical="center"/>
    </xf>
    <xf numFmtId="0" fontId="2" fillId="17" borderId="0">
      <alignment vertical="center"/>
    </xf>
    <xf numFmtId="0" fontId="2" fillId="18" borderId="0">
      <alignment vertical="center"/>
    </xf>
    <xf numFmtId="0" fontId="2" fillId="13" borderId="0">
      <alignment vertical="center"/>
    </xf>
    <xf numFmtId="0" fontId="2" fillId="14" borderId="0">
      <alignment vertical="center"/>
    </xf>
    <xf numFmtId="0" fontId="2" fillId="19" borderId="0">
      <alignment vertical="center"/>
    </xf>
    <xf numFmtId="0" fontId="3" fillId="0" borderId="0">
      <alignment vertical="center"/>
    </xf>
    <xf numFmtId="0" fontId="4" fillId="20" borderId="1">
      <alignment vertical="center"/>
    </xf>
    <xf numFmtId="0" fontId="5" fillId="3" borderId="0">
      <alignment vertical="center"/>
    </xf>
    <xf numFmtId="0" fontId="27" fillId="21" borderId="2">
      <alignment vertical="center"/>
    </xf>
    <xf numFmtId="0" fontId="6" fillId="22" borderId="0">
      <alignment vertical="center"/>
    </xf>
    <xf numFmtId="0" fontId="7" fillId="0" borderId="0">
      <alignment vertical="center"/>
    </xf>
    <xf numFmtId="0" fontId="8" fillId="23" borderId="3">
      <alignment vertical="center"/>
    </xf>
    <xf numFmtId="177" fontId="27" fillId="0" borderId="0"/>
    <xf numFmtId="0" fontId="9" fillId="0" borderId="4">
      <alignment vertical="center"/>
    </xf>
    <xf numFmtId="0" fontId="10" fillId="0" borderId="5">
      <alignment vertical="center"/>
    </xf>
    <xf numFmtId="0" fontId="11" fillId="7" borderId="1">
      <alignment vertical="center"/>
    </xf>
    <xf numFmtId="0" fontId="12" fillId="0" borderId="0">
      <alignment vertical="center"/>
    </xf>
    <xf numFmtId="0" fontId="13" fillId="0" borderId="6">
      <alignment vertical="center"/>
    </xf>
    <xf numFmtId="0" fontId="14" fillId="0" borderId="7">
      <alignment vertical="center"/>
    </xf>
    <xf numFmtId="0" fontId="15" fillId="0" borderId="8">
      <alignment vertical="center"/>
    </xf>
    <xf numFmtId="0" fontId="15" fillId="0" borderId="0">
      <alignment vertical="center"/>
    </xf>
    <xf numFmtId="0" fontId="16" fillId="4" borderId="0">
      <alignment vertical="center"/>
    </xf>
    <xf numFmtId="0" fontId="17" fillId="20" borderId="9">
      <alignment vertical="center"/>
    </xf>
    <xf numFmtId="0" fontId="27" fillId="0" borderId="0"/>
  </cellStyleXfs>
  <cellXfs count="119">
    <xf numFmtId="0" fontId="0" fillId="0" borderId="0" xfId="0" applyNumberFormat="1">
      <alignment vertical="center"/>
    </xf>
    <xf numFmtId="0" fontId="27" fillId="0" borderId="0" xfId="43" applyNumberFormat="1"/>
    <xf numFmtId="0" fontId="27" fillId="0" borderId="0" xfId="43" applyNumberFormat="1" applyAlignment="1">
      <alignment vertical="center"/>
    </xf>
    <xf numFmtId="177" fontId="27" fillId="0" borderId="0" xfId="43" applyNumberFormat="1" applyAlignment="1">
      <alignment vertical="center"/>
    </xf>
    <xf numFmtId="0" fontId="18" fillId="0" borderId="0" xfId="43" applyNumberFormat="1" applyFont="1" applyBorder="1" applyAlignment="1"/>
    <xf numFmtId="0" fontId="18" fillId="0" borderId="0" xfId="43" applyNumberFormat="1" applyFont="1" applyAlignment="1"/>
    <xf numFmtId="0" fontId="18" fillId="0" borderId="0" xfId="43" applyNumberFormat="1" applyFont="1" applyAlignment="1">
      <alignment horizontal="center" wrapText="1"/>
    </xf>
    <xf numFmtId="0" fontId="18" fillId="0" borderId="0" xfId="43" applyNumberFormat="1" applyFont="1" applyAlignment="1">
      <alignment horizontal="center"/>
    </xf>
    <xf numFmtId="0" fontId="18" fillId="0" borderId="0" xfId="43" applyNumberFormat="1" applyFont="1" applyAlignment="1">
      <alignment horizontal="left" wrapText="1"/>
    </xf>
    <xf numFmtId="176" fontId="18" fillId="0" borderId="0" xfId="43" applyNumberFormat="1" applyFont="1" applyAlignment="1">
      <alignment horizontal="center"/>
    </xf>
    <xf numFmtId="41" fontId="18" fillId="0" borderId="0" xfId="43" applyNumberFormat="1" applyFont="1" applyAlignment="1">
      <alignment horizontal="center"/>
    </xf>
    <xf numFmtId="41" fontId="18" fillId="0" borderId="0" xfId="43" applyNumberFormat="1" applyFont="1" applyAlignment="1">
      <alignment horizontal="center" wrapText="1"/>
    </xf>
    <xf numFmtId="0" fontId="18" fillId="0" borderId="0" xfId="43" applyNumberFormat="1" applyFont="1" applyAlignment="1">
      <alignment shrinkToFit="1"/>
    </xf>
    <xf numFmtId="0" fontId="19" fillId="0" borderId="0" xfId="43" applyNumberFormat="1" applyFont="1" applyBorder="1" applyAlignment="1"/>
    <xf numFmtId="0" fontId="19" fillId="0" borderId="0" xfId="43" applyNumberFormat="1" applyFont="1" applyBorder="1" applyAlignment="1">
      <alignment vertical="center"/>
    </xf>
    <xf numFmtId="0" fontId="20" fillId="0" borderId="0" xfId="43" applyNumberFormat="1" applyFont="1" applyAlignment="1"/>
    <xf numFmtId="0" fontId="19" fillId="0" borderId="10" xfId="43" applyNumberFormat="1" applyFont="1" applyBorder="1" applyAlignment="1">
      <alignment horizontal="right"/>
    </xf>
    <xf numFmtId="178" fontId="19" fillId="0" borderId="0" xfId="43" applyNumberFormat="1" applyFont="1" applyAlignment="1">
      <alignment horizontal="center" vertical="center"/>
    </xf>
    <xf numFmtId="177" fontId="19" fillId="0" borderId="0" xfId="43" applyNumberFormat="1" applyFont="1" applyAlignment="1">
      <alignment horizontal="center" vertical="center"/>
    </xf>
    <xf numFmtId="178" fontId="19" fillId="0" borderId="11" xfId="43" applyNumberFormat="1" applyFont="1" applyBorder="1" applyAlignment="1">
      <alignment horizontal="center" vertical="center"/>
    </xf>
    <xf numFmtId="178" fontId="19" fillId="0" borderId="12" xfId="43" applyNumberFormat="1" applyFont="1" applyBorder="1" applyAlignment="1">
      <alignment horizontal="center" vertical="center"/>
    </xf>
    <xf numFmtId="178" fontId="19" fillId="21" borderId="12" xfId="43" applyNumberFormat="1" applyFont="1" applyFill="1" applyBorder="1" applyAlignment="1">
      <alignment horizontal="center" vertical="center"/>
    </xf>
    <xf numFmtId="178" fontId="21" fillId="24" borderId="14" xfId="43" applyNumberFormat="1" applyFont="1" applyFill="1" applyBorder="1" applyAlignment="1">
      <alignment horizontal="center" vertical="center"/>
    </xf>
    <xf numFmtId="178" fontId="21" fillId="25" borderId="11" xfId="43" applyNumberFormat="1" applyFont="1" applyFill="1" applyBorder="1" applyAlignment="1">
      <alignment horizontal="center" vertical="center"/>
    </xf>
    <xf numFmtId="177" fontId="21" fillId="25" borderId="11" xfId="43" applyNumberFormat="1" applyFont="1" applyFill="1" applyBorder="1" applyAlignment="1">
      <alignment horizontal="center" vertical="center"/>
    </xf>
    <xf numFmtId="41" fontId="22" fillId="24" borderId="12" xfId="43" applyNumberFormat="1" applyFont="1" applyFill="1" applyBorder="1" applyAlignment="1">
      <alignment horizontal="center" vertical="center"/>
    </xf>
    <xf numFmtId="176" fontId="22" fillId="25" borderId="12" xfId="43" applyNumberFormat="1" applyFont="1" applyFill="1" applyBorder="1" applyAlignment="1">
      <alignment horizontal="center" vertical="center"/>
    </xf>
    <xf numFmtId="41" fontId="22" fillId="25" borderId="12" xfId="43" applyNumberFormat="1" applyFont="1" applyFill="1" applyBorder="1" applyAlignment="1">
      <alignment horizontal="center" vertical="center"/>
    </xf>
    <xf numFmtId="0" fontId="22" fillId="25" borderId="12" xfId="43" applyNumberFormat="1" applyFont="1" applyFill="1" applyBorder="1" applyAlignment="1">
      <alignment horizontal="center" vertical="center" shrinkToFit="1"/>
    </xf>
    <xf numFmtId="0" fontId="20" fillId="0" borderId="10" xfId="43" applyNumberFormat="1" applyFont="1" applyBorder="1" applyAlignment="1">
      <alignment horizontal="left" vertical="center"/>
    </xf>
    <xf numFmtId="0" fontId="23" fillId="0" borderId="0" xfId="43" applyNumberFormat="1" applyFont="1" applyAlignment="1">
      <alignment horizontal="center" vertical="center"/>
    </xf>
    <xf numFmtId="0" fontId="27" fillId="0" borderId="0" xfId="43" applyNumberFormat="1" applyBorder="1" applyAlignment="1">
      <alignment vertical="center"/>
    </xf>
    <xf numFmtId="177" fontId="19" fillId="0" borderId="15" xfId="32" applyNumberFormat="1" applyFont="1" applyBorder="1" applyAlignment="1">
      <alignment horizontal="center" vertical="center"/>
    </xf>
    <xf numFmtId="0" fontId="20" fillId="0" borderId="0" xfId="43" applyNumberFormat="1" applyFont="1" applyBorder="1" applyAlignment="1"/>
    <xf numFmtId="178" fontId="21" fillId="24" borderId="14" xfId="43" applyNumberFormat="1" applyFont="1" applyFill="1" applyBorder="1" applyAlignment="1">
      <alignment horizontal="center" vertical="center"/>
    </xf>
    <xf numFmtId="178" fontId="21" fillId="24" borderId="14" xfId="43" applyNumberFormat="1" applyFont="1" applyFill="1" applyBorder="1" applyAlignment="1">
      <alignment horizontal="center" vertical="center"/>
    </xf>
    <xf numFmtId="177" fontId="19" fillId="0" borderId="12" xfId="43" applyNumberFormat="1" applyFont="1" applyFill="1" applyBorder="1" applyAlignment="1">
      <alignment horizontal="center" vertical="center"/>
    </xf>
    <xf numFmtId="177" fontId="19" fillId="0" borderId="11" xfId="43" applyNumberFormat="1" applyFont="1" applyBorder="1" applyAlignment="1">
      <alignment horizontal="center" vertical="center"/>
    </xf>
    <xf numFmtId="177" fontId="19" fillId="0" borderId="16" xfId="43" applyNumberFormat="1" applyFont="1" applyBorder="1" applyAlignment="1">
      <alignment horizontal="center" vertical="center"/>
    </xf>
    <xf numFmtId="177" fontId="19" fillId="0" borderId="17" xfId="43" applyNumberFormat="1" applyFont="1" applyBorder="1" applyAlignment="1">
      <alignment horizontal="center" vertical="center"/>
    </xf>
    <xf numFmtId="177" fontId="19" fillId="0" borderId="12" xfId="43" applyNumberFormat="1" applyFont="1" applyBorder="1" applyAlignment="1">
      <alignment horizontal="center" vertical="center"/>
    </xf>
    <xf numFmtId="177" fontId="19" fillId="21" borderId="12" xfId="43" applyNumberFormat="1" applyFont="1" applyFill="1" applyBorder="1" applyAlignment="1">
      <alignment horizontal="center" vertical="center"/>
    </xf>
    <xf numFmtId="177" fontId="19" fillId="0" borderId="12" xfId="32" applyNumberFormat="1" applyFont="1" applyBorder="1" applyAlignment="1">
      <alignment horizontal="center" vertical="center"/>
    </xf>
    <xf numFmtId="0" fontId="0" fillId="0" borderId="0" xfId="0" applyNumberFormat="1">
      <alignment vertical="center"/>
    </xf>
    <xf numFmtId="178" fontId="21" fillId="24" borderId="14" xfId="43" applyNumberFormat="1" applyFont="1" applyFill="1" applyBorder="1" applyAlignment="1">
      <alignment horizontal="center" vertical="center"/>
    </xf>
    <xf numFmtId="0" fontId="22" fillId="21" borderId="12" xfId="43" applyNumberFormat="1" applyFont="1" applyFill="1" applyBorder="1" applyAlignment="1">
      <alignment horizontal="center" vertical="center" wrapText="1" shrinkToFit="1"/>
    </xf>
    <xf numFmtId="41" fontId="22" fillId="21" borderId="11" xfId="43" applyNumberFormat="1" applyFont="1" applyFill="1" applyBorder="1" applyAlignment="1">
      <alignment horizontal="center" vertical="center"/>
    </xf>
    <xf numFmtId="0" fontId="22" fillId="0" borderId="0" xfId="43" applyNumberFormat="1" applyFont="1" applyFill="1" applyAlignment="1"/>
    <xf numFmtId="178" fontId="22" fillId="24" borderId="14" xfId="43" applyNumberFormat="1" applyFont="1" applyFill="1" applyBorder="1" applyAlignment="1">
      <alignment horizontal="center" vertical="center"/>
    </xf>
    <xf numFmtId="0" fontId="24" fillId="0" borderId="0" xfId="43" applyNumberFormat="1" applyFont="1" applyBorder="1" applyAlignment="1">
      <alignment horizontal="center" vertical="center"/>
    </xf>
    <xf numFmtId="0" fontId="20" fillId="0" borderId="0" xfId="43" applyNumberFormat="1" applyFont="1" applyBorder="1" applyAlignment="1">
      <alignment horizontal="left" vertical="center"/>
    </xf>
    <xf numFmtId="179" fontId="20" fillId="0" borderId="18" xfId="43" applyNumberFormat="1" applyFont="1" applyFill="1" applyBorder="1" applyAlignment="1">
      <alignment horizontal="center" vertical="center" wrapText="1"/>
    </xf>
    <xf numFmtId="41" fontId="20" fillId="0" borderId="11" xfId="43" applyNumberFormat="1" applyFont="1" applyFill="1" applyBorder="1" applyAlignment="1">
      <alignment horizontal="center" vertical="center"/>
    </xf>
    <xf numFmtId="41" fontId="20" fillId="0" borderId="12" xfId="43" applyNumberFormat="1" applyFont="1" applyFill="1" applyBorder="1" applyAlignment="1">
      <alignment horizontal="center" vertical="center"/>
    </xf>
    <xf numFmtId="180" fontId="20" fillId="0" borderId="12" xfId="43" applyNumberFormat="1" applyFont="1" applyFill="1" applyBorder="1" applyAlignment="1">
      <alignment horizontal="center" vertical="center" wrapText="1"/>
    </xf>
    <xf numFmtId="0" fontId="18" fillId="0" borderId="0" xfId="43" applyFont="1" applyAlignment="1"/>
    <xf numFmtId="0" fontId="24" fillId="0" borderId="0" xfId="43" applyNumberFormat="1" applyFont="1" applyBorder="1" applyAlignment="1">
      <alignment horizontal="center" vertical="center"/>
    </xf>
    <xf numFmtId="179" fontId="30" fillId="0" borderId="23" xfId="43" applyNumberFormat="1" applyFont="1" applyFill="1" applyBorder="1" applyAlignment="1">
      <alignment horizontal="center" vertical="center" wrapText="1"/>
    </xf>
    <xf numFmtId="41" fontId="30" fillId="0" borderId="26" xfId="43" applyNumberFormat="1" applyFont="1" applyFill="1" applyBorder="1" applyAlignment="1">
      <alignment horizontal="center" vertical="center"/>
    </xf>
    <xf numFmtId="41" fontId="30" fillId="0" borderId="27" xfId="43" applyNumberFormat="1" applyFont="1" applyFill="1" applyBorder="1" applyAlignment="1">
      <alignment horizontal="center" vertical="center"/>
    </xf>
    <xf numFmtId="0" fontId="32" fillId="0" borderId="0" xfId="43" applyFont="1" applyAlignment="1"/>
    <xf numFmtId="180" fontId="30" fillId="0" borderId="27" xfId="43" applyNumberFormat="1" applyFont="1" applyFill="1" applyBorder="1" applyAlignment="1">
      <alignment horizontal="center" vertical="center" wrapText="1"/>
    </xf>
    <xf numFmtId="176" fontId="30" fillId="26" borderId="27" xfId="43" applyNumberFormat="1" applyFont="1" applyFill="1" applyBorder="1" applyAlignment="1">
      <alignment horizontal="center" vertical="center"/>
    </xf>
    <xf numFmtId="41" fontId="29" fillId="26" borderId="26" xfId="43" applyNumberFormat="1" applyFont="1" applyFill="1" applyBorder="1" applyAlignment="1">
      <alignment horizontal="center" vertical="center"/>
    </xf>
    <xf numFmtId="0" fontId="29" fillId="26" borderId="27" xfId="43" applyFont="1" applyFill="1" applyBorder="1" applyAlignment="1">
      <alignment horizontal="center" vertical="center" wrapText="1" shrinkToFit="1"/>
    </xf>
    <xf numFmtId="176" fontId="22" fillId="21" borderId="12" xfId="43" applyNumberFormat="1" applyFont="1" applyFill="1" applyBorder="1" applyAlignment="1">
      <alignment horizontal="center" vertical="center"/>
    </xf>
    <xf numFmtId="0" fontId="33" fillId="0" borderId="0" xfId="43" applyNumberFormat="1" applyFont="1" applyAlignment="1"/>
    <xf numFmtId="0" fontId="22" fillId="0" borderId="0" xfId="43" applyNumberFormat="1" applyFont="1" applyBorder="1" applyAlignment="1">
      <alignment horizontal="left" vertical="center"/>
    </xf>
    <xf numFmtId="0" fontId="33" fillId="0" borderId="13" xfId="43" applyNumberFormat="1" applyFont="1" applyBorder="1" applyAlignment="1"/>
    <xf numFmtId="0" fontId="23" fillId="0" borderId="0" xfId="43" applyNumberFormat="1" applyFont="1" applyAlignment="1">
      <alignment horizontal="center" vertical="center"/>
    </xf>
    <xf numFmtId="0" fontId="22" fillId="25" borderId="17" xfId="43" applyNumberFormat="1" applyFont="1" applyFill="1" applyBorder="1" applyAlignment="1">
      <alignment horizontal="center" vertical="center"/>
    </xf>
    <xf numFmtId="0" fontId="22" fillId="25" borderId="15" xfId="43" applyNumberFormat="1" applyFont="1" applyFill="1" applyBorder="1" applyAlignment="1">
      <alignment horizontal="center" vertical="center"/>
    </xf>
    <xf numFmtId="0" fontId="22" fillId="25" borderId="18" xfId="43" applyNumberFormat="1" applyFont="1" applyFill="1" applyBorder="1" applyAlignment="1">
      <alignment horizontal="center" vertical="center"/>
    </xf>
    <xf numFmtId="0" fontId="20" fillId="0" borderId="20" xfId="43" applyNumberFormat="1" applyFont="1" applyFill="1" applyBorder="1" applyAlignment="1">
      <alignment horizontal="center" vertical="center" wrapText="1"/>
    </xf>
    <xf numFmtId="0" fontId="20" fillId="0" borderId="11" xfId="43" applyNumberFormat="1" applyFont="1" applyFill="1" applyBorder="1" applyAlignment="1">
      <alignment horizontal="center" vertical="center" wrapText="1"/>
    </xf>
    <xf numFmtId="0" fontId="20" fillId="0" borderId="19" xfId="43" applyNumberFormat="1" applyFont="1" applyFill="1" applyBorder="1" applyAlignment="1">
      <alignment horizontal="center" vertical="center" wrapText="1"/>
    </xf>
    <xf numFmtId="0" fontId="25" fillId="0" borderId="19" xfId="43" applyNumberFormat="1" applyFont="1" applyFill="1" applyBorder="1" applyAlignment="1">
      <alignment horizontal="center" vertical="center" wrapText="1" shrinkToFit="1"/>
    </xf>
    <xf numFmtId="0" fontId="25" fillId="0" borderId="20" xfId="43" applyNumberFormat="1" applyFont="1" applyFill="1" applyBorder="1" applyAlignment="1">
      <alignment horizontal="center" vertical="center" wrapText="1" shrinkToFit="1"/>
    </xf>
    <xf numFmtId="0" fontId="25" fillId="0" borderId="11" xfId="43" applyNumberFormat="1" applyFont="1" applyFill="1" applyBorder="1" applyAlignment="1">
      <alignment horizontal="center" vertical="center" wrapText="1" shrinkToFit="1"/>
    </xf>
    <xf numFmtId="0" fontId="22" fillId="21" borderId="17" xfId="43" applyNumberFormat="1" applyFont="1" applyFill="1" applyBorder="1" applyAlignment="1">
      <alignment horizontal="center" vertical="center"/>
    </xf>
    <xf numFmtId="0" fontId="22" fillId="21" borderId="15" xfId="43" applyNumberFormat="1" applyFont="1" applyFill="1" applyBorder="1" applyAlignment="1">
      <alignment horizontal="center" vertical="center"/>
    </xf>
    <xf numFmtId="0" fontId="22" fillId="21" borderId="18" xfId="43" applyNumberFormat="1" applyFont="1" applyFill="1" applyBorder="1" applyAlignment="1">
      <alignment horizontal="center" vertical="center"/>
    </xf>
    <xf numFmtId="0" fontId="24" fillId="0" borderId="0" xfId="43" applyNumberFormat="1" applyFont="1" applyBorder="1" applyAlignment="1">
      <alignment horizontal="center" vertical="center"/>
    </xf>
    <xf numFmtId="0" fontId="20" fillId="0" borderId="0" xfId="43" applyNumberFormat="1" applyFont="1" applyBorder="1" applyAlignment="1">
      <alignment horizontal="left" vertical="center"/>
    </xf>
    <xf numFmtId="0" fontId="22" fillId="24" borderId="19" xfId="43" applyNumberFormat="1" applyFont="1" applyFill="1" applyBorder="1" applyAlignment="1">
      <alignment horizontal="center" vertical="center"/>
    </xf>
    <xf numFmtId="0" fontId="22" fillId="24" borderId="11" xfId="43" applyNumberFormat="1" applyFont="1" applyFill="1" applyBorder="1" applyAlignment="1">
      <alignment horizontal="center" vertical="center"/>
    </xf>
    <xf numFmtId="0" fontId="22" fillId="24" borderId="19" xfId="43" applyNumberFormat="1" applyFont="1" applyFill="1" applyBorder="1" applyAlignment="1">
      <alignment horizontal="center" vertical="center" wrapText="1"/>
    </xf>
    <xf numFmtId="0" fontId="22" fillId="24" borderId="11" xfId="43" applyNumberFormat="1" applyFont="1" applyFill="1" applyBorder="1" applyAlignment="1">
      <alignment horizontal="center" vertical="center" wrapText="1"/>
    </xf>
    <xf numFmtId="176" fontId="22" fillId="24" borderId="19" xfId="43" applyNumberFormat="1" applyFont="1" applyFill="1" applyBorder="1" applyAlignment="1">
      <alignment horizontal="center" vertical="center" wrapText="1"/>
    </xf>
    <xf numFmtId="176" fontId="22" fillId="24" borderId="11" xfId="43" applyNumberFormat="1" applyFont="1" applyFill="1" applyBorder="1" applyAlignment="1">
      <alignment horizontal="center" vertical="center" wrapText="1"/>
    </xf>
    <xf numFmtId="41" fontId="22" fillId="24" borderId="17" xfId="43" applyNumberFormat="1" applyFont="1" applyFill="1" applyBorder="1" applyAlignment="1">
      <alignment horizontal="center" vertical="center"/>
    </xf>
    <xf numFmtId="41" fontId="22" fillId="24" borderId="15" xfId="43" applyNumberFormat="1" applyFont="1" applyFill="1" applyBorder="1" applyAlignment="1">
      <alignment horizontal="center" vertical="center"/>
    </xf>
    <xf numFmtId="41" fontId="22" fillId="24" borderId="18" xfId="43" applyNumberFormat="1" applyFont="1" applyFill="1" applyBorder="1" applyAlignment="1">
      <alignment horizontal="center" vertical="center"/>
    </xf>
    <xf numFmtId="41" fontId="22" fillId="24" borderId="19" xfId="43" applyNumberFormat="1" applyFont="1" applyFill="1" applyBorder="1" applyAlignment="1">
      <alignment horizontal="center" vertical="center" wrapText="1"/>
    </xf>
    <xf numFmtId="41" fontId="22" fillId="24" borderId="11" xfId="43" applyNumberFormat="1" applyFont="1" applyFill="1" applyBorder="1" applyAlignment="1">
      <alignment horizontal="center" vertical="center" wrapText="1"/>
    </xf>
    <xf numFmtId="0" fontId="22" fillId="24" borderId="19" xfId="43" applyNumberFormat="1" applyFont="1" applyFill="1" applyBorder="1" applyAlignment="1">
      <alignment horizontal="center" vertical="center" wrapText="1" shrinkToFit="1"/>
    </xf>
    <xf numFmtId="0" fontId="22" fillId="24" borderId="11" xfId="43" applyNumberFormat="1" applyFont="1" applyFill="1" applyBorder="1" applyAlignment="1">
      <alignment horizontal="center" vertical="center" shrinkToFit="1"/>
    </xf>
    <xf numFmtId="0" fontId="22" fillId="0" borderId="24" xfId="43" applyNumberFormat="1" applyFont="1" applyFill="1" applyBorder="1" applyAlignment="1">
      <alignment horizontal="center" vertical="top"/>
    </xf>
    <xf numFmtId="0" fontId="22" fillId="0" borderId="25" xfId="43" applyNumberFormat="1" applyFont="1" applyFill="1" applyBorder="1" applyAlignment="1">
      <alignment horizontal="center" vertical="top"/>
    </xf>
    <xf numFmtId="0" fontId="22" fillId="0" borderId="26" xfId="43" applyNumberFormat="1" applyFont="1" applyFill="1" applyBorder="1" applyAlignment="1">
      <alignment horizontal="center" vertical="top"/>
    </xf>
    <xf numFmtId="0" fontId="29" fillId="26" borderId="21" xfId="43" applyFont="1" applyFill="1" applyBorder="1" applyAlignment="1">
      <alignment horizontal="center" vertical="center"/>
    </xf>
    <xf numFmtId="0" fontId="29" fillId="26" borderId="22" xfId="43" applyFont="1" applyFill="1" applyBorder="1" applyAlignment="1">
      <alignment horizontal="center" vertical="center"/>
    </xf>
    <xf numFmtId="0" fontId="29" fillId="26" borderId="23" xfId="43" applyFont="1" applyFill="1" applyBorder="1" applyAlignment="1">
      <alignment horizontal="center" vertical="center"/>
    </xf>
    <xf numFmtId="0" fontId="26" fillId="0" borderId="19" xfId="43" applyNumberFormat="1" applyFont="1" applyFill="1" applyBorder="1" applyAlignment="1">
      <alignment horizontal="center" vertical="center" wrapText="1" shrinkToFit="1"/>
    </xf>
    <xf numFmtId="0" fontId="26" fillId="0" borderId="11" xfId="43" applyNumberFormat="1" applyFont="1" applyFill="1" applyBorder="1" applyAlignment="1">
      <alignment horizontal="center" vertical="center" wrapText="1" shrinkToFit="1"/>
    </xf>
    <xf numFmtId="0" fontId="20" fillId="0" borderId="20" xfId="43" applyFont="1" applyFill="1" applyBorder="1" applyAlignment="1">
      <alignment horizontal="center" vertical="center" wrapText="1"/>
    </xf>
    <xf numFmtId="0" fontId="20" fillId="0" borderId="11" xfId="43" applyFont="1" applyFill="1" applyBorder="1" applyAlignment="1">
      <alignment horizontal="center" vertical="center" wrapText="1"/>
    </xf>
    <xf numFmtId="0" fontId="20" fillId="0" borderId="19" xfId="43" applyFont="1" applyFill="1" applyBorder="1" applyAlignment="1">
      <alignment horizontal="center" vertical="center" wrapText="1"/>
    </xf>
    <xf numFmtId="0" fontId="25" fillId="0" borderId="19" xfId="43" applyFont="1" applyFill="1" applyBorder="1" applyAlignment="1">
      <alignment horizontal="center" vertical="center" wrapText="1" shrinkToFit="1"/>
    </xf>
    <xf numFmtId="0" fontId="25" fillId="0" borderId="11" xfId="43" applyFont="1" applyFill="1" applyBorder="1" applyAlignment="1">
      <alignment horizontal="center" vertical="center" wrapText="1" shrinkToFit="1"/>
    </xf>
    <xf numFmtId="0" fontId="29" fillId="0" borderId="24" xfId="43" applyFont="1" applyFill="1" applyBorder="1" applyAlignment="1">
      <alignment horizontal="center" vertical="top"/>
    </xf>
    <xf numFmtId="0" fontId="29" fillId="0" borderId="25" xfId="43" applyFont="1" applyFill="1" applyBorder="1" applyAlignment="1">
      <alignment horizontal="center" vertical="top"/>
    </xf>
    <xf numFmtId="0" fontId="29" fillId="0" borderId="26" xfId="43" applyFont="1" applyFill="1" applyBorder="1" applyAlignment="1">
      <alignment horizontal="center" vertical="top"/>
    </xf>
    <xf numFmtId="0" fontId="30" fillId="0" borderId="25" xfId="43" applyFont="1" applyFill="1" applyBorder="1" applyAlignment="1">
      <alignment horizontal="center" vertical="center" wrapText="1"/>
    </xf>
    <xf numFmtId="0" fontId="30" fillId="0" borderId="26" xfId="43" applyFont="1" applyFill="1" applyBorder="1" applyAlignment="1">
      <alignment horizontal="center" vertical="center" wrapText="1"/>
    </xf>
    <xf numFmtId="0" fontId="30" fillId="0" borderId="24" xfId="43" applyFont="1" applyFill="1" applyBorder="1" applyAlignment="1">
      <alignment horizontal="center" vertical="center" wrapText="1"/>
    </xf>
    <xf numFmtId="0" fontId="31" fillId="0" borderId="24" xfId="43" applyFont="1" applyFill="1" applyBorder="1" applyAlignment="1">
      <alignment horizontal="center" vertical="center" wrapText="1" shrinkToFit="1"/>
    </xf>
    <xf numFmtId="0" fontId="31" fillId="0" borderId="25" xfId="43" applyFont="1" applyFill="1" applyBorder="1" applyAlignment="1">
      <alignment horizontal="center" vertical="center" wrapText="1" shrinkToFit="1"/>
    </xf>
    <xf numFmtId="0" fontId="31" fillId="0" borderId="26" xfId="43" applyFont="1" applyFill="1" applyBorder="1" applyAlignment="1">
      <alignment horizontal="center" vertical="center" wrapText="1" shrinkToFit="1"/>
    </xf>
  </cellXfs>
  <cellStyles count="44">
    <cellStyle name="20% - 강조색1" xfId="1"/>
    <cellStyle name="20% - 강조색2" xfId="2"/>
    <cellStyle name="20% - 강조색3" xfId="3"/>
    <cellStyle name="20% - 강조색4" xfId="4"/>
    <cellStyle name="20% - 강조색5" xfId="5"/>
    <cellStyle name="20% - 강조색6" xfId="6"/>
    <cellStyle name="40% - 강조색1" xfId="7"/>
    <cellStyle name="40% - 강조색2" xfId="8"/>
    <cellStyle name="40% - 강조색3" xfId="9"/>
    <cellStyle name="40% - 강조색4" xfId="10"/>
    <cellStyle name="40% - 강조색5" xfId="11"/>
    <cellStyle name="40% - 강조색6" xfId="12"/>
    <cellStyle name="60% - 강조색1" xfId="13"/>
    <cellStyle name="60% - 강조색2" xfId="14"/>
    <cellStyle name="60% - 강조색3" xfId="15"/>
    <cellStyle name="60% - 강조색4" xfId="16"/>
    <cellStyle name="60% - 강조색5" xfId="17"/>
    <cellStyle name="60% - 강조색6" xfId="18"/>
    <cellStyle name="강조색1" xfId="19"/>
    <cellStyle name="강조색2" xfId="20"/>
    <cellStyle name="강조색3" xfId="21"/>
    <cellStyle name="강조색4" xfId="22"/>
    <cellStyle name="강조색5" xfId="23"/>
    <cellStyle name="강조색6" xfId="24"/>
    <cellStyle name="경고문" xfId="25"/>
    <cellStyle name="계산" xfId="26"/>
    <cellStyle name="나쁨" xfId="27"/>
    <cellStyle name="메모" xfId="28"/>
    <cellStyle name="보통" xfId="29"/>
    <cellStyle name="설명 텍스트" xfId="30"/>
    <cellStyle name="셀 확인" xfId="31"/>
    <cellStyle name="쉼표 [0]_2월분양계획" xfId="32"/>
    <cellStyle name="연결된 셀" xfId="33"/>
    <cellStyle name="요약" xfId="34"/>
    <cellStyle name="입력" xfId="35"/>
    <cellStyle name="제목" xfId="36"/>
    <cellStyle name="제목 1" xfId="37"/>
    <cellStyle name="제목 2" xfId="38"/>
    <cellStyle name="제목 3" xfId="39"/>
    <cellStyle name="제목 4" xfId="40"/>
    <cellStyle name="좋음" xfId="41"/>
    <cellStyle name="출력" xfId="42"/>
    <cellStyle name="표준" xfId="0" builtinId="0"/>
    <cellStyle name="표준_2월분양계획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29"/>
  <sheetViews>
    <sheetView tabSelected="1" zoomScale="70" zoomScaleNormal="70" zoomScaleSheetLayoutView="75" workbookViewId="0">
      <pane ySplit="6" topLeftCell="A7" activePane="bottomLeft" state="frozen"/>
      <selection pane="bottomLeft" sqref="A1:F1"/>
    </sheetView>
  </sheetViews>
  <sheetFormatPr defaultColWidth="8.88671875" defaultRowHeight="13.5" x14ac:dyDescent="0.15"/>
  <cols>
    <col min="1" max="1" width="10.5546875" customWidth="1"/>
    <col min="2" max="2" width="14.109375" customWidth="1"/>
    <col min="3" max="6" width="14.5546875" customWidth="1"/>
  </cols>
  <sheetData>
    <row r="1" spans="1:7" s="1" customFormat="1" ht="31.5" customHeight="1" x14ac:dyDescent="0.15">
      <c r="A1" s="69" t="s">
        <v>46</v>
      </c>
      <c r="B1" s="69"/>
      <c r="C1" s="69"/>
      <c r="D1" s="69"/>
      <c r="E1" s="69"/>
      <c r="F1" s="69"/>
    </row>
    <row r="2" spans="1:7" s="1" customFormat="1" ht="19.5" customHeight="1" x14ac:dyDescent="0.15">
      <c r="A2" s="30"/>
      <c r="B2" s="30"/>
      <c r="C2" s="30"/>
      <c r="D2" s="30"/>
      <c r="E2" s="30"/>
      <c r="F2" s="30"/>
    </row>
    <row r="3" spans="1:7" s="1" customFormat="1" ht="18.75" customHeight="1" x14ac:dyDescent="0.15">
      <c r="A3" s="33" t="s">
        <v>0</v>
      </c>
      <c r="B3" s="33"/>
      <c r="C3" s="33"/>
      <c r="D3" s="33"/>
      <c r="E3" s="33"/>
      <c r="F3" s="33"/>
    </row>
    <row r="4" spans="1:7" s="1" customFormat="1" ht="8.25" customHeight="1" x14ac:dyDescent="0.15">
      <c r="A4" s="16"/>
      <c r="B4" s="16"/>
      <c r="C4" s="16"/>
      <c r="D4" s="16"/>
      <c r="E4" s="16"/>
      <c r="F4" s="16"/>
    </row>
    <row r="5" spans="1:7" s="2" customFormat="1" ht="31.5" customHeight="1" x14ac:dyDescent="0.15">
      <c r="A5" s="44" t="s">
        <v>8</v>
      </c>
      <c r="B5" s="22" t="s">
        <v>30</v>
      </c>
      <c r="C5" s="34" t="s">
        <v>5</v>
      </c>
      <c r="D5" s="34" t="s">
        <v>29</v>
      </c>
      <c r="E5" s="48" t="s">
        <v>2</v>
      </c>
      <c r="F5" s="35" t="s">
        <v>4</v>
      </c>
    </row>
    <row r="6" spans="1:7" s="2" customFormat="1" ht="31.5" customHeight="1" x14ac:dyDescent="0.15">
      <c r="A6" s="23" t="s">
        <v>28</v>
      </c>
      <c r="B6" s="24">
        <f>SUM(B8,B13)</f>
        <v>11674</v>
      </c>
      <c r="C6" s="24">
        <f t="shared" ref="C6:F6" si="0">SUM(C8,C13)</f>
        <v>479</v>
      </c>
      <c r="D6" s="24">
        <f t="shared" si="0"/>
        <v>824</v>
      </c>
      <c r="E6" s="24">
        <f t="shared" si="0"/>
        <v>3917</v>
      </c>
      <c r="F6" s="24">
        <f t="shared" si="0"/>
        <v>6454</v>
      </c>
    </row>
    <row r="7" spans="1:7" s="2" customFormat="1" ht="13.5" customHeight="1" x14ac:dyDescent="0.15">
      <c r="A7" s="17"/>
      <c r="B7" s="18"/>
      <c r="C7" s="18"/>
      <c r="D7" s="18"/>
      <c r="E7" s="18"/>
      <c r="F7" s="32"/>
      <c r="G7" s="31"/>
    </row>
    <row r="8" spans="1:7" s="2" customFormat="1" ht="30.75" customHeight="1" x14ac:dyDescent="0.15">
      <c r="A8" s="21" t="s">
        <v>31</v>
      </c>
      <c r="B8" s="41">
        <f>SUM(B9:B11)</f>
        <v>5203</v>
      </c>
      <c r="C8" s="41">
        <f t="shared" ref="C8:F8" si="1">SUM(C9:C11)</f>
        <v>479</v>
      </c>
      <c r="D8" s="41">
        <f t="shared" si="1"/>
        <v>0</v>
      </c>
      <c r="E8" s="41">
        <f t="shared" si="1"/>
        <v>2736</v>
      </c>
      <c r="F8" s="41">
        <f t="shared" si="1"/>
        <v>1988</v>
      </c>
      <c r="G8" s="3"/>
    </row>
    <row r="9" spans="1:7" s="2" customFormat="1" ht="30.75" customHeight="1" x14ac:dyDescent="0.15">
      <c r="A9" s="19" t="s">
        <v>27</v>
      </c>
      <c r="B9" s="36">
        <f>SUM(C9:F9)</f>
        <v>0</v>
      </c>
      <c r="C9" s="37">
        <v>0</v>
      </c>
      <c r="D9" s="37">
        <v>0</v>
      </c>
      <c r="E9" s="38">
        <v>0</v>
      </c>
      <c r="F9" s="37">
        <v>0</v>
      </c>
    </row>
    <row r="10" spans="1:7" s="2" customFormat="1" ht="30.75" customHeight="1" x14ac:dyDescent="0.15">
      <c r="A10" s="20" t="s">
        <v>26</v>
      </c>
      <c r="B10" s="36">
        <f t="shared" ref="B10:B27" si="2">SUM(C10:F10)</f>
        <v>1074</v>
      </c>
      <c r="C10" s="37">
        <v>0</v>
      </c>
      <c r="D10" s="37">
        <v>0</v>
      </c>
      <c r="E10" s="39">
        <v>0</v>
      </c>
      <c r="F10" s="37">
        <v>1074</v>
      </c>
    </row>
    <row r="11" spans="1:7" s="2" customFormat="1" ht="30.75" customHeight="1" x14ac:dyDescent="0.15">
      <c r="A11" s="20" t="s">
        <v>25</v>
      </c>
      <c r="B11" s="36">
        <f t="shared" si="2"/>
        <v>4129</v>
      </c>
      <c r="C11" s="37">
        <v>479</v>
      </c>
      <c r="D11" s="40">
        <v>0</v>
      </c>
      <c r="E11" s="39">
        <v>2736</v>
      </c>
      <c r="F11" s="40">
        <v>914</v>
      </c>
    </row>
    <row r="12" spans="1:7" s="2" customFormat="1" ht="11.25" customHeight="1" x14ac:dyDescent="0.15">
      <c r="A12" s="17"/>
      <c r="B12" s="36"/>
      <c r="C12" s="18"/>
      <c r="D12" s="18"/>
      <c r="E12" s="18"/>
      <c r="F12" s="32"/>
      <c r="G12" s="31"/>
    </row>
    <row r="13" spans="1:7" s="2" customFormat="1" ht="30.75" customHeight="1" x14ac:dyDescent="0.15">
      <c r="A13" s="21" t="s">
        <v>6</v>
      </c>
      <c r="B13" s="41">
        <f>SUM(B14:B27)</f>
        <v>6471</v>
      </c>
      <c r="C13" s="41">
        <f t="shared" ref="C13:F13" si="3">SUM(C14:C27)</f>
        <v>0</v>
      </c>
      <c r="D13" s="41">
        <f t="shared" si="3"/>
        <v>824</v>
      </c>
      <c r="E13" s="41">
        <f t="shared" si="3"/>
        <v>1181</v>
      </c>
      <c r="F13" s="41">
        <f t="shared" si="3"/>
        <v>4466</v>
      </c>
      <c r="G13" s="3"/>
    </row>
    <row r="14" spans="1:7" s="2" customFormat="1" ht="30.75" customHeight="1" x14ac:dyDescent="0.15">
      <c r="A14" s="19" t="s">
        <v>24</v>
      </c>
      <c r="B14" s="36">
        <f t="shared" si="2"/>
        <v>0</v>
      </c>
      <c r="C14" s="37">
        <v>0</v>
      </c>
      <c r="D14" s="37">
        <v>0</v>
      </c>
      <c r="E14" s="37">
        <v>0</v>
      </c>
      <c r="F14" s="37">
        <v>0</v>
      </c>
    </row>
    <row r="15" spans="1:7" s="2" customFormat="1" ht="30.75" customHeight="1" x14ac:dyDescent="0.15">
      <c r="A15" s="20" t="s">
        <v>23</v>
      </c>
      <c r="B15" s="36">
        <f t="shared" si="2"/>
        <v>1018</v>
      </c>
      <c r="C15" s="37">
        <v>0</v>
      </c>
      <c r="D15" s="37">
        <v>0</v>
      </c>
      <c r="E15" s="37">
        <v>0</v>
      </c>
      <c r="F15" s="37">
        <v>1018</v>
      </c>
    </row>
    <row r="16" spans="1:7" s="2" customFormat="1" ht="30.75" customHeight="1" x14ac:dyDescent="0.15">
      <c r="A16" s="20" t="s">
        <v>22</v>
      </c>
      <c r="B16" s="36">
        <f t="shared" si="2"/>
        <v>99</v>
      </c>
      <c r="C16" s="37">
        <v>0</v>
      </c>
      <c r="D16" s="37">
        <v>0</v>
      </c>
      <c r="E16" s="37">
        <v>0</v>
      </c>
      <c r="F16" s="37">
        <v>99</v>
      </c>
    </row>
    <row r="17" spans="1:6" s="2" customFormat="1" ht="30.75" customHeight="1" x14ac:dyDescent="0.15">
      <c r="A17" s="20" t="s">
        <v>21</v>
      </c>
      <c r="B17" s="36">
        <f t="shared" si="2"/>
        <v>0</v>
      </c>
      <c r="C17" s="37">
        <v>0</v>
      </c>
      <c r="D17" s="37">
        <v>0</v>
      </c>
      <c r="E17" s="37">
        <v>0</v>
      </c>
      <c r="F17" s="37">
        <v>0</v>
      </c>
    </row>
    <row r="18" spans="1:6" s="2" customFormat="1" ht="30.75" customHeight="1" x14ac:dyDescent="0.15">
      <c r="A18" s="20" t="s">
        <v>20</v>
      </c>
      <c r="B18" s="36">
        <f t="shared" si="2"/>
        <v>339</v>
      </c>
      <c r="C18" s="37">
        <v>0</v>
      </c>
      <c r="D18" s="37">
        <v>0</v>
      </c>
      <c r="E18" s="37">
        <v>0</v>
      </c>
      <c r="F18" s="37">
        <v>339</v>
      </c>
    </row>
    <row r="19" spans="1:6" s="2" customFormat="1" ht="30.75" customHeight="1" x14ac:dyDescent="0.15">
      <c r="A19" s="20" t="s">
        <v>9</v>
      </c>
      <c r="B19" s="36">
        <f t="shared" si="2"/>
        <v>0</v>
      </c>
      <c r="C19" s="37">
        <v>0</v>
      </c>
      <c r="D19" s="37">
        <v>0</v>
      </c>
      <c r="E19" s="37">
        <v>0</v>
      </c>
      <c r="F19" s="37">
        <v>0</v>
      </c>
    </row>
    <row r="20" spans="1:6" s="2" customFormat="1" ht="30.75" customHeight="1" x14ac:dyDescent="0.15">
      <c r="A20" s="20" t="s">
        <v>19</v>
      </c>
      <c r="B20" s="36">
        <f t="shared" si="2"/>
        <v>0</v>
      </c>
      <c r="C20" s="37">
        <v>0</v>
      </c>
      <c r="D20" s="37">
        <v>0</v>
      </c>
      <c r="E20" s="37">
        <v>0</v>
      </c>
      <c r="F20" s="37">
        <v>0</v>
      </c>
    </row>
    <row r="21" spans="1:6" s="2" customFormat="1" ht="30.75" customHeight="1" x14ac:dyDescent="0.15">
      <c r="A21" s="20" t="s">
        <v>18</v>
      </c>
      <c r="B21" s="36">
        <f t="shared" si="2"/>
        <v>0</v>
      </c>
      <c r="C21" s="37">
        <v>0</v>
      </c>
      <c r="D21" s="37">
        <v>0</v>
      </c>
      <c r="E21" s="37">
        <v>0</v>
      </c>
      <c r="F21" s="37">
        <v>0</v>
      </c>
    </row>
    <row r="22" spans="1:6" s="2" customFormat="1" ht="30.75" customHeight="1" x14ac:dyDescent="0.15">
      <c r="A22" s="20" t="s">
        <v>17</v>
      </c>
      <c r="B22" s="36">
        <f t="shared" si="2"/>
        <v>299</v>
      </c>
      <c r="C22" s="37">
        <v>0</v>
      </c>
      <c r="D22" s="37">
        <v>0</v>
      </c>
      <c r="E22" s="37">
        <v>0</v>
      </c>
      <c r="F22" s="42">
        <v>299</v>
      </c>
    </row>
    <row r="23" spans="1:6" s="2" customFormat="1" ht="30.75" customHeight="1" x14ac:dyDescent="0.15">
      <c r="A23" s="20" t="s">
        <v>16</v>
      </c>
      <c r="B23" s="36">
        <f t="shared" si="2"/>
        <v>0</v>
      </c>
      <c r="C23" s="37">
        <v>0</v>
      </c>
      <c r="D23" s="37">
        <v>0</v>
      </c>
      <c r="E23" s="37">
        <v>0</v>
      </c>
      <c r="F23" s="42">
        <v>0</v>
      </c>
    </row>
    <row r="24" spans="1:6" s="2" customFormat="1" ht="30.75" customHeight="1" x14ac:dyDescent="0.15">
      <c r="A24" s="20" t="s">
        <v>15</v>
      </c>
      <c r="B24" s="36">
        <f t="shared" si="2"/>
        <v>0</v>
      </c>
      <c r="C24" s="37">
        <v>0</v>
      </c>
      <c r="D24" s="37">
        <v>0</v>
      </c>
      <c r="E24" s="37">
        <v>0</v>
      </c>
      <c r="F24" s="42">
        <v>0</v>
      </c>
    </row>
    <row r="25" spans="1:6" s="2" customFormat="1" ht="30.75" customHeight="1" x14ac:dyDescent="0.15">
      <c r="A25" s="20" t="s">
        <v>14</v>
      </c>
      <c r="B25" s="36">
        <f t="shared" si="2"/>
        <v>393</v>
      </c>
      <c r="C25" s="37">
        <v>0</v>
      </c>
      <c r="D25" s="37">
        <v>0</v>
      </c>
      <c r="E25" s="37">
        <v>0</v>
      </c>
      <c r="F25" s="42">
        <v>393</v>
      </c>
    </row>
    <row r="26" spans="1:6" s="2" customFormat="1" ht="30.75" customHeight="1" x14ac:dyDescent="0.15">
      <c r="A26" s="20" t="s">
        <v>13</v>
      </c>
      <c r="B26" s="36">
        <f t="shared" si="2"/>
        <v>3989</v>
      </c>
      <c r="C26" s="37">
        <v>0</v>
      </c>
      <c r="D26" s="37">
        <v>824</v>
      </c>
      <c r="E26" s="37">
        <v>981</v>
      </c>
      <c r="F26" s="42">
        <v>2184</v>
      </c>
    </row>
    <row r="27" spans="1:6" s="2" customFormat="1" ht="30.75" customHeight="1" x14ac:dyDescent="0.15">
      <c r="A27" s="20" t="s">
        <v>12</v>
      </c>
      <c r="B27" s="36">
        <f t="shared" si="2"/>
        <v>334</v>
      </c>
      <c r="C27" s="37">
        <v>0</v>
      </c>
      <c r="D27" s="37">
        <v>0</v>
      </c>
      <c r="E27" s="37">
        <v>200</v>
      </c>
      <c r="F27" s="42">
        <v>134</v>
      </c>
    </row>
    <row r="28" spans="1:6" ht="15.75" customHeight="1" x14ac:dyDescent="0.15"/>
    <row r="29" spans="1:6" ht="18.75" customHeight="1" x14ac:dyDescent="0.15">
      <c r="A29" s="43" t="s">
        <v>3</v>
      </c>
    </row>
  </sheetData>
  <mergeCells count="1">
    <mergeCell ref="A1:F1"/>
  </mergeCells>
  <phoneticPr fontId="28" type="noConversion"/>
  <printOptions horizontalCentered="1"/>
  <pageMargins left="0.39361110329627991" right="0.39361110329627991" top="0.51180553436279297" bottom="0.59041666984558105" header="0.51180553436279297" footer="0.51180553436279297"/>
  <pageSetup paperSize="9" scale="9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L87"/>
  <sheetViews>
    <sheetView zoomScaleNormal="100" zoomScaleSheetLayoutView="55" workbookViewId="0">
      <pane ySplit="7" topLeftCell="A8" activePane="bottomLeft" state="frozen"/>
      <selection pane="bottomLeft" sqref="A1:K1"/>
    </sheetView>
  </sheetViews>
  <sheetFormatPr defaultColWidth="8.88671875" defaultRowHeight="13.5" x14ac:dyDescent="0.15"/>
  <cols>
    <col min="1" max="1" width="3.88671875" style="68" customWidth="1"/>
    <col min="2" max="2" width="14.6640625" style="6" customWidth="1"/>
    <col min="3" max="3" width="5.88671875" style="7" customWidth="1"/>
    <col min="4" max="4" width="35.5546875" style="8" customWidth="1"/>
    <col min="5" max="5" width="7.5546875" style="9" customWidth="1"/>
    <col min="6" max="9" width="8.88671875" style="10" customWidth="1"/>
    <col min="10" max="10" width="13" style="11" customWidth="1"/>
    <col min="11" max="11" width="11.21875" style="12" customWidth="1"/>
    <col min="12" max="14" width="7.77734375" style="5" customWidth="1"/>
    <col min="15" max="16384" width="8.88671875" style="5"/>
  </cols>
  <sheetData>
    <row r="1" spans="1:12" s="4" customFormat="1" ht="41.25" customHeight="1" x14ac:dyDescent="0.15">
      <c r="A1" s="82" t="s">
        <v>45</v>
      </c>
      <c r="B1" s="82"/>
      <c r="C1" s="82"/>
      <c r="D1" s="82"/>
      <c r="E1" s="82"/>
      <c r="F1" s="82"/>
      <c r="G1" s="82"/>
      <c r="H1" s="82"/>
      <c r="I1" s="82"/>
      <c r="J1" s="82"/>
      <c r="K1" s="82"/>
    </row>
    <row r="2" spans="1:12" s="4" customFormat="1" ht="24.75" customHeight="1" x14ac:dyDescent="0.15">
      <c r="A2" s="56"/>
      <c r="B2" s="49"/>
      <c r="C2" s="49"/>
      <c r="D2" s="49"/>
      <c r="E2" s="49"/>
      <c r="F2" s="49"/>
      <c r="G2" s="49"/>
      <c r="H2" s="49"/>
      <c r="I2" s="49"/>
      <c r="J2" s="49"/>
      <c r="K2" s="49"/>
    </row>
    <row r="3" spans="1:12" s="13" customFormat="1" ht="18.75" customHeight="1" x14ac:dyDescent="0.15">
      <c r="A3" s="83" t="s">
        <v>1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14"/>
    </row>
    <row r="4" spans="1:12" s="13" customFormat="1" ht="3.75" customHeight="1" x14ac:dyDescent="0.15">
      <c r="A4" s="67"/>
      <c r="B4" s="50"/>
      <c r="C4" s="50"/>
      <c r="D4" s="50"/>
      <c r="E4" s="50"/>
      <c r="F4" s="29"/>
      <c r="G4" s="29"/>
      <c r="H4" s="29"/>
      <c r="I4" s="29"/>
      <c r="J4" s="50"/>
      <c r="K4" s="50"/>
      <c r="L4" s="14"/>
    </row>
    <row r="5" spans="1:12" s="15" customFormat="1" ht="21" customHeight="1" x14ac:dyDescent="0.15">
      <c r="A5" s="84" t="s">
        <v>34</v>
      </c>
      <c r="B5" s="86" t="s">
        <v>37</v>
      </c>
      <c r="C5" s="86" t="s">
        <v>39</v>
      </c>
      <c r="D5" s="86" t="s">
        <v>41</v>
      </c>
      <c r="E5" s="88" t="s">
        <v>40</v>
      </c>
      <c r="F5" s="90" t="s">
        <v>33</v>
      </c>
      <c r="G5" s="91"/>
      <c r="H5" s="91"/>
      <c r="I5" s="92"/>
      <c r="J5" s="93" t="s">
        <v>32</v>
      </c>
      <c r="K5" s="95" t="s">
        <v>10</v>
      </c>
    </row>
    <row r="6" spans="1:12" s="15" customFormat="1" ht="21" customHeight="1" x14ac:dyDescent="0.15">
      <c r="A6" s="85"/>
      <c r="B6" s="87"/>
      <c r="C6" s="87"/>
      <c r="D6" s="87"/>
      <c r="E6" s="89"/>
      <c r="F6" s="25" t="s">
        <v>35</v>
      </c>
      <c r="G6" s="25" t="s">
        <v>38</v>
      </c>
      <c r="H6" s="25" t="s">
        <v>36</v>
      </c>
      <c r="I6" s="25" t="s">
        <v>29</v>
      </c>
      <c r="J6" s="94"/>
      <c r="K6" s="96"/>
    </row>
    <row r="7" spans="1:12" s="47" customFormat="1" ht="21" customHeight="1" x14ac:dyDescent="0.15">
      <c r="A7" s="70" t="s">
        <v>11</v>
      </c>
      <c r="B7" s="71"/>
      <c r="C7" s="71"/>
      <c r="D7" s="72"/>
      <c r="E7" s="26"/>
      <c r="F7" s="27">
        <f>SUM(F13,F29,F37,F44,F48,F52,F60,F78,F87)</f>
        <v>11674</v>
      </c>
      <c r="G7" s="27">
        <f t="shared" ref="G7:I7" si="0">SUM(G13,G29,G37,G44,G48,G52,G60,G78,G87)</f>
        <v>8011</v>
      </c>
      <c r="H7" s="27">
        <f t="shared" si="0"/>
        <v>2767</v>
      </c>
      <c r="I7" s="27">
        <f t="shared" si="0"/>
        <v>896</v>
      </c>
      <c r="J7" s="27"/>
      <c r="K7" s="28"/>
    </row>
    <row r="8" spans="1:12" ht="24.95" customHeight="1" x14ac:dyDescent="0.15">
      <c r="A8" s="97" t="s">
        <v>26</v>
      </c>
      <c r="B8" s="73" t="s">
        <v>99</v>
      </c>
      <c r="C8" s="73" t="s">
        <v>53</v>
      </c>
      <c r="D8" s="75" t="s">
        <v>115</v>
      </c>
      <c r="E8" s="51">
        <v>74</v>
      </c>
      <c r="F8" s="52">
        <f>SUM(G8:I8)</f>
        <v>105</v>
      </c>
      <c r="G8" s="53">
        <v>105</v>
      </c>
      <c r="H8" s="53">
        <v>0</v>
      </c>
      <c r="I8" s="53">
        <v>0</v>
      </c>
      <c r="J8" s="75" t="s">
        <v>98</v>
      </c>
      <c r="K8" s="76" t="s">
        <v>116</v>
      </c>
    </row>
    <row r="9" spans="1:12" ht="24.95" customHeight="1" x14ac:dyDescent="0.15">
      <c r="A9" s="98"/>
      <c r="B9" s="73"/>
      <c r="C9" s="73"/>
      <c r="D9" s="73"/>
      <c r="E9" s="51">
        <v>84</v>
      </c>
      <c r="F9" s="52">
        <f t="shared" ref="F9:F11" si="1">SUM(G9:I9)</f>
        <v>646</v>
      </c>
      <c r="G9" s="53">
        <v>646</v>
      </c>
      <c r="H9" s="53">
        <v>0</v>
      </c>
      <c r="I9" s="53">
        <v>0</v>
      </c>
      <c r="J9" s="73"/>
      <c r="K9" s="77"/>
    </row>
    <row r="10" spans="1:12" ht="24.95" customHeight="1" x14ac:dyDescent="0.15">
      <c r="A10" s="98"/>
      <c r="B10" s="73"/>
      <c r="C10" s="73"/>
      <c r="D10" s="73"/>
      <c r="E10" s="51">
        <v>99</v>
      </c>
      <c r="F10" s="52">
        <f t="shared" si="1"/>
        <v>320</v>
      </c>
      <c r="G10" s="53">
        <v>320</v>
      </c>
      <c r="H10" s="53">
        <v>0</v>
      </c>
      <c r="I10" s="53">
        <v>0</v>
      </c>
      <c r="J10" s="73"/>
      <c r="K10" s="77"/>
    </row>
    <row r="11" spans="1:12" ht="24.95" customHeight="1" x14ac:dyDescent="0.15">
      <c r="A11" s="98"/>
      <c r="B11" s="73"/>
      <c r="C11" s="73"/>
      <c r="D11" s="73"/>
      <c r="E11" s="51">
        <v>125</v>
      </c>
      <c r="F11" s="52">
        <f t="shared" si="1"/>
        <v>3</v>
      </c>
      <c r="G11" s="53">
        <v>3</v>
      </c>
      <c r="H11" s="53">
        <v>0</v>
      </c>
      <c r="I11" s="53">
        <v>0</v>
      </c>
      <c r="J11" s="73"/>
      <c r="K11" s="77"/>
    </row>
    <row r="12" spans="1:12" ht="24.95" customHeight="1" x14ac:dyDescent="0.15">
      <c r="A12" s="98"/>
      <c r="B12" s="74"/>
      <c r="C12" s="74"/>
      <c r="D12" s="74"/>
      <c r="E12" s="54" t="s">
        <v>7</v>
      </c>
      <c r="F12" s="53">
        <f>SUM(F8:F11)</f>
        <v>1074</v>
      </c>
      <c r="G12" s="53">
        <f>SUM(G8:G11)</f>
        <v>1074</v>
      </c>
      <c r="H12" s="53">
        <f>SUM(H8:H11)</f>
        <v>0</v>
      </c>
      <c r="I12" s="53">
        <f>SUM(I8:I11)</f>
        <v>0</v>
      </c>
      <c r="J12" s="74"/>
      <c r="K12" s="78"/>
    </row>
    <row r="13" spans="1:12" s="66" customFormat="1" ht="24.95" customHeight="1" x14ac:dyDescent="0.15">
      <c r="A13" s="79" t="s">
        <v>28</v>
      </c>
      <c r="B13" s="80"/>
      <c r="C13" s="80"/>
      <c r="D13" s="81"/>
      <c r="E13" s="65"/>
      <c r="F13" s="46">
        <f>SUM(F12)</f>
        <v>1074</v>
      </c>
      <c r="G13" s="46">
        <f t="shared" ref="G13:I13" si="2">SUM(G12)</f>
        <v>1074</v>
      </c>
      <c r="H13" s="46">
        <f t="shared" si="2"/>
        <v>0</v>
      </c>
      <c r="I13" s="46">
        <f t="shared" si="2"/>
        <v>0</v>
      </c>
      <c r="J13" s="46"/>
      <c r="K13" s="45"/>
    </row>
    <row r="14" spans="1:12" ht="24.95" customHeight="1" x14ac:dyDescent="0.15">
      <c r="A14" s="97" t="s">
        <v>107</v>
      </c>
      <c r="B14" s="73" t="s">
        <v>59</v>
      </c>
      <c r="C14" s="73" t="s">
        <v>60</v>
      </c>
      <c r="D14" s="75" t="s">
        <v>62</v>
      </c>
      <c r="E14" s="51">
        <v>41</v>
      </c>
      <c r="F14" s="52">
        <f>SUM(G14:I14)</f>
        <v>176</v>
      </c>
      <c r="G14" s="53">
        <v>155</v>
      </c>
      <c r="H14" s="53">
        <v>21</v>
      </c>
      <c r="I14" s="53">
        <v>0</v>
      </c>
      <c r="J14" s="75" t="s">
        <v>61</v>
      </c>
      <c r="K14" s="76"/>
    </row>
    <row r="15" spans="1:12" ht="24.95" customHeight="1" x14ac:dyDescent="0.15">
      <c r="A15" s="98"/>
      <c r="B15" s="73"/>
      <c r="C15" s="73"/>
      <c r="D15" s="73"/>
      <c r="E15" s="51">
        <v>59</v>
      </c>
      <c r="F15" s="52">
        <f t="shared" ref="F15:F18" si="3">SUM(G15:I15)</f>
        <v>1352</v>
      </c>
      <c r="G15" s="53">
        <v>512</v>
      </c>
      <c r="H15" s="53">
        <v>840</v>
      </c>
      <c r="I15" s="53">
        <v>0</v>
      </c>
      <c r="J15" s="73"/>
      <c r="K15" s="77"/>
    </row>
    <row r="16" spans="1:12" ht="24.95" customHeight="1" x14ac:dyDescent="0.15">
      <c r="A16" s="98"/>
      <c r="B16" s="73"/>
      <c r="C16" s="73"/>
      <c r="D16" s="73"/>
      <c r="E16" s="51">
        <v>74</v>
      </c>
      <c r="F16" s="52">
        <f t="shared" si="3"/>
        <v>350</v>
      </c>
      <c r="G16" s="53">
        <v>0</v>
      </c>
      <c r="H16" s="53">
        <v>350</v>
      </c>
      <c r="I16" s="53">
        <v>0</v>
      </c>
      <c r="J16" s="73"/>
      <c r="K16" s="77"/>
    </row>
    <row r="17" spans="1:11" ht="24.95" customHeight="1" x14ac:dyDescent="0.15">
      <c r="A17" s="98"/>
      <c r="B17" s="73"/>
      <c r="C17" s="73"/>
      <c r="D17" s="73"/>
      <c r="E17" s="51">
        <v>84</v>
      </c>
      <c r="F17" s="52">
        <f t="shared" si="3"/>
        <v>786</v>
      </c>
      <c r="G17" s="53">
        <v>18</v>
      </c>
      <c r="H17" s="53">
        <v>768</v>
      </c>
      <c r="I17" s="53">
        <v>0</v>
      </c>
      <c r="J17" s="73"/>
      <c r="K17" s="77"/>
    </row>
    <row r="18" spans="1:11" ht="24.95" customHeight="1" x14ac:dyDescent="0.15">
      <c r="A18" s="98"/>
      <c r="B18" s="73"/>
      <c r="C18" s="73"/>
      <c r="D18" s="73"/>
      <c r="E18" s="51">
        <v>98</v>
      </c>
      <c r="F18" s="52">
        <f t="shared" si="3"/>
        <v>72</v>
      </c>
      <c r="G18" s="53">
        <v>2</v>
      </c>
      <c r="H18" s="53">
        <v>70</v>
      </c>
      <c r="I18" s="53">
        <v>0</v>
      </c>
      <c r="J18" s="73"/>
      <c r="K18" s="77"/>
    </row>
    <row r="19" spans="1:11" ht="24.95" customHeight="1" x14ac:dyDescent="0.15">
      <c r="A19" s="98"/>
      <c r="B19" s="74"/>
      <c r="C19" s="74"/>
      <c r="D19" s="74"/>
      <c r="E19" s="54" t="s">
        <v>7</v>
      </c>
      <c r="F19" s="53">
        <f>SUM(F14:F18)</f>
        <v>2736</v>
      </c>
      <c r="G19" s="53">
        <f t="shared" ref="G19:I19" si="4">SUM(G14:G18)</f>
        <v>687</v>
      </c>
      <c r="H19" s="53">
        <f t="shared" si="4"/>
        <v>2049</v>
      </c>
      <c r="I19" s="53">
        <f t="shared" si="4"/>
        <v>0</v>
      </c>
      <c r="J19" s="74"/>
      <c r="K19" s="78"/>
    </row>
    <row r="20" spans="1:11" ht="24.95" customHeight="1" x14ac:dyDescent="0.15">
      <c r="A20" s="98"/>
      <c r="B20" s="73" t="s">
        <v>95</v>
      </c>
      <c r="C20" s="73" t="s">
        <v>96</v>
      </c>
      <c r="D20" s="75" t="s">
        <v>97</v>
      </c>
      <c r="E20" s="51">
        <v>34</v>
      </c>
      <c r="F20" s="52">
        <f>SUM(G20:I20)</f>
        <v>127</v>
      </c>
      <c r="G20" s="53">
        <v>68</v>
      </c>
      <c r="H20" s="53">
        <v>17</v>
      </c>
      <c r="I20" s="53">
        <v>42</v>
      </c>
      <c r="J20" s="75" t="s">
        <v>98</v>
      </c>
      <c r="K20" s="76"/>
    </row>
    <row r="21" spans="1:11" ht="24.95" customHeight="1" x14ac:dyDescent="0.15">
      <c r="A21" s="98"/>
      <c r="B21" s="73"/>
      <c r="C21" s="73"/>
      <c r="D21" s="73"/>
      <c r="E21" s="51">
        <v>59</v>
      </c>
      <c r="F21" s="52">
        <f t="shared" ref="F21:F23" si="5">SUM(G21:I21)</f>
        <v>468</v>
      </c>
      <c r="G21" s="53">
        <v>260</v>
      </c>
      <c r="H21" s="53">
        <v>208</v>
      </c>
      <c r="I21" s="53">
        <v>0</v>
      </c>
      <c r="J21" s="73"/>
      <c r="K21" s="77"/>
    </row>
    <row r="22" spans="1:11" ht="24.95" customHeight="1" x14ac:dyDescent="0.15">
      <c r="A22" s="98"/>
      <c r="B22" s="73"/>
      <c r="C22" s="73"/>
      <c r="D22" s="73"/>
      <c r="E22" s="51">
        <v>74</v>
      </c>
      <c r="F22" s="52">
        <f t="shared" si="5"/>
        <v>75</v>
      </c>
      <c r="G22" s="53">
        <v>24</v>
      </c>
      <c r="H22" s="53">
        <v>51</v>
      </c>
      <c r="I22" s="53">
        <v>0</v>
      </c>
      <c r="J22" s="73"/>
      <c r="K22" s="77"/>
    </row>
    <row r="23" spans="1:11" ht="24.95" customHeight="1" x14ac:dyDescent="0.15">
      <c r="A23" s="98"/>
      <c r="B23" s="73"/>
      <c r="C23" s="73"/>
      <c r="D23" s="73"/>
      <c r="E23" s="51">
        <v>84</v>
      </c>
      <c r="F23" s="52">
        <f t="shared" si="5"/>
        <v>162</v>
      </c>
      <c r="G23" s="53">
        <v>56</v>
      </c>
      <c r="H23" s="53">
        <v>106</v>
      </c>
      <c r="I23" s="53">
        <v>0</v>
      </c>
      <c r="J23" s="73"/>
      <c r="K23" s="77"/>
    </row>
    <row r="24" spans="1:11" ht="24.95" customHeight="1" x14ac:dyDescent="0.15">
      <c r="A24" s="98"/>
      <c r="B24" s="74"/>
      <c r="C24" s="74"/>
      <c r="D24" s="74"/>
      <c r="E24" s="54" t="s">
        <v>7</v>
      </c>
      <c r="F24" s="53">
        <f>SUM(F20:F23)</f>
        <v>832</v>
      </c>
      <c r="G24" s="53">
        <f>SUM(G20:G23)</f>
        <v>408</v>
      </c>
      <c r="H24" s="53">
        <f>SUM(H20:H23)</f>
        <v>382</v>
      </c>
      <c r="I24" s="53">
        <f>SUM(I20:I23)</f>
        <v>42</v>
      </c>
      <c r="J24" s="74"/>
      <c r="K24" s="78"/>
    </row>
    <row r="25" spans="1:11" ht="24.95" customHeight="1" x14ac:dyDescent="0.15">
      <c r="A25" s="98"/>
      <c r="B25" s="73" t="s">
        <v>74</v>
      </c>
      <c r="C25" s="73" t="s">
        <v>75</v>
      </c>
      <c r="D25" s="75" t="s">
        <v>76</v>
      </c>
      <c r="E25" s="51">
        <v>84</v>
      </c>
      <c r="F25" s="52">
        <f>SUM(G25:I25)</f>
        <v>82</v>
      </c>
      <c r="G25" s="53">
        <v>82</v>
      </c>
      <c r="H25" s="53">
        <v>0</v>
      </c>
      <c r="I25" s="53">
        <v>0</v>
      </c>
      <c r="J25" s="75" t="s">
        <v>77</v>
      </c>
      <c r="K25" s="103"/>
    </row>
    <row r="26" spans="1:11" ht="24.95" customHeight="1" x14ac:dyDescent="0.15">
      <c r="A26" s="98"/>
      <c r="B26" s="74"/>
      <c r="C26" s="74"/>
      <c r="D26" s="74"/>
      <c r="E26" s="54" t="s">
        <v>7</v>
      </c>
      <c r="F26" s="53">
        <f>SUM(F25:F25)</f>
        <v>82</v>
      </c>
      <c r="G26" s="53">
        <f>SUM(G25:G25)</f>
        <v>82</v>
      </c>
      <c r="H26" s="53">
        <f>SUM(H25:H25)</f>
        <v>0</v>
      </c>
      <c r="I26" s="53">
        <f>SUM(I25:I25)</f>
        <v>0</v>
      </c>
      <c r="J26" s="74"/>
      <c r="K26" s="104"/>
    </row>
    <row r="27" spans="1:11" s="55" customFormat="1" ht="24.95" customHeight="1" x14ac:dyDescent="0.15">
      <c r="A27" s="98"/>
      <c r="B27" s="105" t="s">
        <v>78</v>
      </c>
      <c r="C27" s="105" t="s">
        <v>79</v>
      </c>
      <c r="D27" s="107" t="s">
        <v>80</v>
      </c>
      <c r="E27" s="51">
        <v>84</v>
      </c>
      <c r="F27" s="52">
        <f>SUM(G27:I27)</f>
        <v>479</v>
      </c>
      <c r="G27" s="53">
        <v>479</v>
      </c>
      <c r="H27" s="53">
        <v>0</v>
      </c>
      <c r="I27" s="53">
        <v>0</v>
      </c>
      <c r="J27" s="107" t="s">
        <v>81</v>
      </c>
      <c r="K27" s="108" t="s">
        <v>114</v>
      </c>
    </row>
    <row r="28" spans="1:11" s="55" customFormat="1" ht="24.95" customHeight="1" x14ac:dyDescent="0.15">
      <c r="A28" s="99"/>
      <c r="B28" s="106"/>
      <c r="C28" s="106"/>
      <c r="D28" s="106"/>
      <c r="E28" s="54" t="s">
        <v>7</v>
      </c>
      <c r="F28" s="53">
        <f>SUM(F27:F27)</f>
        <v>479</v>
      </c>
      <c r="G28" s="53">
        <f>SUM(G27:G27)</f>
        <v>479</v>
      </c>
      <c r="H28" s="53">
        <f>SUM(H27:H27)</f>
        <v>0</v>
      </c>
      <c r="I28" s="53">
        <f>SUM(I27:I27)</f>
        <v>0</v>
      </c>
      <c r="J28" s="106"/>
      <c r="K28" s="109"/>
    </row>
    <row r="29" spans="1:11" s="66" customFormat="1" ht="24.95" customHeight="1" x14ac:dyDescent="0.15">
      <c r="A29" s="79" t="s">
        <v>28</v>
      </c>
      <c r="B29" s="80"/>
      <c r="C29" s="80"/>
      <c r="D29" s="81"/>
      <c r="E29" s="65"/>
      <c r="F29" s="46">
        <f>SUM(F19,F24,F26,F28)</f>
        <v>4129</v>
      </c>
      <c r="G29" s="46">
        <f t="shared" ref="G29:I29" si="6">SUM(G19,G24,G26,G28)</f>
        <v>1656</v>
      </c>
      <c r="H29" s="46">
        <f t="shared" si="6"/>
        <v>2431</v>
      </c>
      <c r="I29" s="46">
        <f t="shared" si="6"/>
        <v>42</v>
      </c>
      <c r="J29" s="46"/>
      <c r="K29" s="45"/>
    </row>
    <row r="30" spans="1:11" ht="24.95" customHeight="1" x14ac:dyDescent="0.15">
      <c r="A30" s="97" t="s">
        <v>110</v>
      </c>
      <c r="B30" s="73" t="s">
        <v>91</v>
      </c>
      <c r="C30" s="73" t="s">
        <v>92</v>
      </c>
      <c r="D30" s="75" t="s">
        <v>93</v>
      </c>
      <c r="E30" s="51">
        <v>84</v>
      </c>
      <c r="F30" s="52">
        <f>SUM(G30:I30)</f>
        <v>609</v>
      </c>
      <c r="G30" s="53">
        <v>609</v>
      </c>
      <c r="H30" s="53">
        <v>0</v>
      </c>
      <c r="I30" s="53">
        <v>0</v>
      </c>
      <c r="J30" s="75" t="s">
        <v>94</v>
      </c>
      <c r="K30" s="76"/>
    </row>
    <row r="31" spans="1:11" ht="24.95" customHeight="1" x14ac:dyDescent="0.15">
      <c r="A31" s="98"/>
      <c r="B31" s="73"/>
      <c r="C31" s="73"/>
      <c r="D31" s="73"/>
      <c r="E31" s="51">
        <v>119</v>
      </c>
      <c r="F31" s="52">
        <f t="shared" ref="F31:F32" si="7">SUM(G31:I31)</f>
        <v>351</v>
      </c>
      <c r="G31" s="53">
        <v>351</v>
      </c>
      <c r="H31" s="53">
        <v>0</v>
      </c>
      <c r="I31" s="53">
        <v>0</v>
      </c>
      <c r="J31" s="73"/>
      <c r="K31" s="77"/>
    </row>
    <row r="32" spans="1:11" ht="24.95" customHeight="1" x14ac:dyDescent="0.15">
      <c r="A32" s="98"/>
      <c r="B32" s="73"/>
      <c r="C32" s="73"/>
      <c r="D32" s="73"/>
      <c r="E32" s="51">
        <v>174</v>
      </c>
      <c r="F32" s="52">
        <f t="shared" si="7"/>
        <v>17</v>
      </c>
      <c r="G32" s="53">
        <v>17</v>
      </c>
      <c r="H32" s="53">
        <v>0</v>
      </c>
      <c r="I32" s="53">
        <v>0</v>
      </c>
      <c r="J32" s="73"/>
      <c r="K32" s="77"/>
    </row>
    <row r="33" spans="1:11" ht="24.95" customHeight="1" x14ac:dyDescent="0.15">
      <c r="A33" s="98"/>
      <c r="B33" s="74"/>
      <c r="C33" s="74"/>
      <c r="D33" s="74"/>
      <c r="E33" s="54" t="s">
        <v>7</v>
      </c>
      <c r="F33" s="53">
        <f>SUM(F30:F32)</f>
        <v>977</v>
      </c>
      <c r="G33" s="53">
        <f t="shared" ref="G33:I33" si="8">SUM(G30:G32)</f>
        <v>977</v>
      </c>
      <c r="H33" s="53">
        <f t="shared" si="8"/>
        <v>0</v>
      </c>
      <c r="I33" s="53">
        <f t="shared" si="8"/>
        <v>0</v>
      </c>
      <c r="J33" s="74"/>
      <c r="K33" s="78"/>
    </row>
    <row r="34" spans="1:11" ht="24.95" customHeight="1" x14ac:dyDescent="0.15">
      <c r="A34" s="98"/>
      <c r="B34" s="73" t="s">
        <v>55</v>
      </c>
      <c r="C34" s="73" t="s">
        <v>56</v>
      </c>
      <c r="D34" s="75" t="s">
        <v>57</v>
      </c>
      <c r="E34" s="51">
        <v>59</v>
      </c>
      <c r="F34" s="52">
        <f>SUM(G34:I34)</f>
        <v>27</v>
      </c>
      <c r="G34" s="53">
        <f>13+14</f>
        <v>27</v>
      </c>
      <c r="H34" s="53">
        <v>0</v>
      </c>
      <c r="I34" s="53">
        <v>0</v>
      </c>
      <c r="J34" s="75" t="s">
        <v>58</v>
      </c>
      <c r="K34" s="76"/>
    </row>
    <row r="35" spans="1:11" ht="24.95" customHeight="1" x14ac:dyDescent="0.15">
      <c r="A35" s="98"/>
      <c r="B35" s="73"/>
      <c r="C35" s="73"/>
      <c r="D35" s="73"/>
      <c r="E35" s="51">
        <v>84</v>
      </c>
      <c r="F35" s="52">
        <f>SUM(G35:I35)</f>
        <v>14</v>
      </c>
      <c r="G35" s="53">
        <v>14</v>
      </c>
      <c r="H35" s="53">
        <v>0</v>
      </c>
      <c r="I35" s="53">
        <v>0</v>
      </c>
      <c r="J35" s="73"/>
      <c r="K35" s="77"/>
    </row>
    <row r="36" spans="1:11" ht="24.95" customHeight="1" x14ac:dyDescent="0.15">
      <c r="A36" s="99"/>
      <c r="B36" s="74"/>
      <c r="C36" s="74"/>
      <c r="D36" s="74"/>
      <c r="E36" s="54" t="s">
        <v>7</v>
      </c>
      <c r="F36" s="53">
        <f>SUM(F34:F35)</f>
        <v>41</v>
      </c>
      <c r="G36" s="53">
        <f t="shared" ref="G36:I36" si="9">SUM(G34:G35)</f>
        <v>41</v>
      </c>
      <c r="H36" s="53">
        <f t="shared" si="9"/>
        <v>0</v>
      </c>
      <c r="I36" s="53">
        <f t="shared" si="9"/>
        <v>0</v>
      </c>
      <c r="J36" s="74"/>
      <c r="K36" s="78"/>
    </row>
    <row r="37" spans="1:11" s="66" customFormat="1" ht="24.95" customHeight="1" x14ac:dyDescent="0.15">
      <c r="A37" s="79" t="s">
        <v>28</v>
      </c>
      <c r="B37" s="80"/>
      <c r="C37" s="80"/>
      <c r="D37" s="81"/>
      <c r="E37" s="65"/>
      <c r="F37" s="46">
        <f>SUM(F33,F36)</f>
        <v>1018</v>
      </c>
      <c r="G37" s="46">
        <f t="shared" ref="G37:I37" si="10">SUM(G33,G36)</f>
        <v>1018</v>
      </c>
      <c r="H37" s="46">
        <f t="shared" si="10"/>
        <v>0</v>
      </c>
      <c r="I37" s="46">
        <f t="shared" si="10"/>
        <v>0</v>
      </c>
      <c r="J37" s="46"/>
      <c r="K37" s="45"/>
    </row>
    <row r="38" spans="1:11" ht="24.95" customHeight="1" x14ac:dyDescent="0.15">
      <c r="A38" s="97" t="s">
        <v>109</v>
      </c>
      <c r="B38" s="73" t="s">
        <v>85</v>
      </c>
      <c r="C38" s="73" t="s">
        <v>75</v>
      </c>
      <c r="D38" s="75" t="s">
        <v>86</v>
      </c>
      <c r="E38" s="51">
        <v>84</v>
      </c>
      <c r="F38" s="52">
        <f>SUM(G38:I38)</f>
        <v>40</v>
      </c>
      <c r="G38" s="53">
        <f>20+20</f>
        <v>40</v>
      </c>
      <c r="H38" s="53">
        <v>0</v>
      </c>
      <c r="I38" s="53">
        <v>0</v>
      </c>
      <c r="J38" s="75" t="s">
        <v>113</v>
      </c>
      <c r="K38" s="76"/>
    </row>
    <row r="39" spans="1:11" ht="24.95" customHeight="1" x14ac:dyDescent="0.15">
      <c r="A39" s="98"/>
      <c r="B39" s="73"/>
      <c r="C39" s="73"/>
      <c r="D39" s="73"/>
      <c r="E39" s="51">
        <v>107</v>
      </c>
      <c r="F39" s="52">
        <f t="shared" ref="F39:F42" si="11">SUM(G39:I39)</f>
        <v>35</v>
      </c>
      <c r="G39" s="53">
        <v>35</v>
      </c>
      <c r="H39" s="53">
        <v>0</v>
      </c>
      <c r="I39" s="53">
        <v>0</v>
      </c>
      <c r="J39" s="73"/>
      <c r="K39" s="77"/>
    </row>
    <row r="40" spans="1:11" ht="24.95" customHeight="1" x14ac:dyDescent="0.15">
      <c r="A40" s="98"/>
      <c r="B40" s="73"/>
      <c r="C40" s="73"/>
      <c r="D40" s="73"/>
      <c r="E40" s="51">
        <v>163</v>
      </c>
      <c r="F40" s="52">
        <f t="shared" si="11"/>
        <v>22</v>
      </c>
      <c r="G40" s="53">
        <f>11+11</f>
        <v>22</v>
      </c>
      <c r="H40" s="53">
        <v>0</v>
      </c>
      <c r="I40" s="53">
        <v>0</v>
      </c>
      <c r="J40" s="73"/>
      <c r="K40" s="77"/>
    </row>
    <row r="41" spans="1:11" ht="24.95" customHeight="1" x14ac:dyDescent="0.15">
      <c r="A41" s="98"/>
      <c r="B41" s="73"/>
      <c r="C41" s="73"/>
      <c r="D41" s="73"/>
      <c r="E41" s="51">
        <v>226</v>
      </c>
      <c r="F41" s="52">
        <f t="shared" si="11"/>
        <v>1</v>
      </c>
      <c r="G41" s="53">
        <v>1</v>
      </c>
      <c r="H41" s="53">
        <v>0</v>
      </c>
      <c r="I41" s="53">
        <v>0</v>
      </c>
      <c r="J41" s="73"/>
      <c r="K41" s="77"/>
    </row>
    <row r="42" spans="1:11" ht="24.95" customHeight="1" x14ac:dyDescent="0.15">
      <c r="A42" s="98"/>
      <c r="B42" s="73"/>
      <c r="C42" s="73"/>
      <c r="D42" s="73"/>
      <c r="E42" s="51">
        <v>230</v>
      </c>
      <c r="F42" s="52">
        <f t="shared" si="11"/>
        <v>1</v>
      </c>
      <c r="G42" s="53">
        <v>1</v>
      </c>
      <c r="H42" s="53">
        <v>0</v>
      </c>
      <c r="I42" s="53">
        <v>0</v>
      </c>
      <c r="J42" s="73"/>
      <c r="K42" s="77"/>
    </row>
    <row r="43" spans="1:11" ht="24.95" customHeight="1" x14ac:dyDescent="0.15">
      <c r="A43" s="99"/>
      <c r="B43" s="74"/>
      <c r="C43" s="74"/>
      <c r="D43" s="74"/>
      <c r="E43" s="54" t="s">
        <v>7</v>
      </c>
      <c r="F43" s="53">
        <f>SUM(F38:F42)</f>
        <v>99</v>
      </c>
      <c r="G43" s="53">
        <f>SUM(G38:G42)</f>
        <v>99</v>
      </c>
      <c r="H43" s="53">
        <f>SUM(H38:H42)</f>
        <v>0</v>
      </c>
      <c r="I43" s="53">
        <f>SUM(I38:I42)</f>
        <v>0</v>
      </c>
      <c r="J43" s="74"/>
      <c r="K43" s="78"/>
    </row>
    <row r="44" spans="1:11" s="60" customFormat="1" ht="24.95" customHeight="1" x14ac:dyDescent="0.15">
      <c r="A44" s="100" t="s">
        <v>42</v>
      </c>
      <c r="B44" s="101"/>
      <c r="C44" s="101"/>
      <c r="D44" s="102"/>
      <c r="E44" s="62"/>
      <c r="F44" s="63">
        <f>SUM(F43)</f>
        <v>99</v>
      </c>
      <c r="G44" s="63">
        <f t="shared" ref="G44:I44" si="12">SUM(G43)</f>
        <v>99</v>
      </c>
      <c r="H44" s="63">
        <f t="shared" si="12"/>
        <v>0</v>
      </c>
      <c r="I44" s="63">
        <f t="shared" si="12"/>
        <v>0</v>
      </c>
      <c r="J44" s="63"/>
      <c r="K44" s="64"/>
    </row>
    <row r="45" spans="1:11" s="60" customFormat="1" ht="24.95" customHeight="1" x14ac:dyDescent="0.15">
      <c r="A45" s="110" t="s">
        <v>43</v>
      </c>
      <c r="B45" s="113" t="s">
        <v>63</v>
      </c>
      <c r="C45" s="113" t="s">
        <v>64</v>
      </c>
      <c r="D45" s="115" t="s">
        <v>65</v>
      </c>
      <c r="E45" s="57">
        <v>84</v>
      </c>
      <c r="F45" s="58">
        <f>SUM(G45:I45)</f>
        <v>336</v>
      </c>
      <c r="G45" s="59">
        <f>112+112+112</f>
        <v>336</v>
      </c>
      <c r="H45" s="59">
        <v>0</v>
      </c>
      <c r="I45" s="59">
        <v>0</v>
      </c>
      <c r="J45" s="115" t="s">
        <v>66</v>
      </c>
      <c r="K45" s="116"/>
    </row>
    <row r="46" spans="1:11" s="60" customFormat="1" ht="24.95" customHeight="1" x14ac:dyDescent="0.15">
      <c r="A46" s="111"/>
      <c r="B46" s="113"/>
      <c r="C46" s="113"/>
      <c r="D46" s="113"/>
      <c r="E46" s="57">
        <v>158</v>
      </c>
      <c r="F46" s="58">
        <f t="shared" ref="F46" si="13">SUM(G46:I46)</f>
        <v>3</v>
      </c>
      <c r="G46" s="59">
        <v>3</v>
      </c>
      <c r="H46" s="59">
        <v>0</v>
      </c>
      <c r="I46" s="59">
        <v>0</v>
      </c>
      <c r="J46" s="113"/>
      <c r="K46" s="117"/>
    </row>
    <row r="47" spans="1:11" s="60" customFormat="1" ht="24.95" customHeight="1" x14ac:dyDescent="0.15">
      <c r="A47" s="112"/>
      <c r="B47" s="114"/>
      <c r="C47" s="114"/>
      <c r="D47" s="114"/>
      <c r="E47" s="61" t="s">
        <v>7</v>
      </c>
      <c r="F47" s="59">
        <f>SUM(F45:F46)</f>
        <v>339</v>
      </c>
      <c r="G47" s="59">
        <f>SUM(G45:G46)</f>
        <v>339</v>
      </c>
      <c r="H47" s="59">
        <f>SUM(H45:H46)</f>
        <v>0</v>
      </c>
      <c r="I47" s="59">
        <f>SUM(I45:I46)</f>
        <v>0</v>
      </c>
      <c r="J47" s="114"/>
      <c r="K47" s="118"/>
    </row>
    <row r="48" spans="1:11" s="60" customFormat="1" ht="24.95" customHeight="1" x14ac:dyDescent="0.15">
      <c r="A48" s="100" t="s">
        <v>42</v>
      </c>
      <c r="B48" s="101"/>
      <c r="C48" s="101"/>
      <c r="D48" s="102"/>
      <c r="E48" s="62"/>
      <c r="F48" s="63">
        <f>SUM(F47)</f>
        <v>339</v>
      </c>
      <c r="G48" s="63">
        <f>SUM(G47)</f>
        <v>339</v>
      </c>
      <c r="H48" s="63">
        <f>SUM(H47)</f>
        <v>0</v>
      </c>
      <c r="I48" s="63">
        <f>SUM(I47)</f>
        <v>0</v>
      </c>
      <c r="J48" s="63"/>
      <c r="K48" s="64"/>
    </row>
    <row r="49" spans="1:11" s="60" customFormat="1" ht="24.95" customHeight="1" x14ac:dyDescent="0.15">
      <c r="A49" s="110" t="s">
        <v>44</v>
      </c>
      <c r="B49" s="113" t="s">
        <v>100</v>
      </c>
      <c r="C49" s="113" t="s">
        <v>96</v>
      </c>
      <c r="D49" s="115" t="s">
        <v>101</v>
      </c>
      <c r="E49" s="57">
        <v>84</v>
      </c>
      <c r="F49" s="58">
        <f>SUM(G49:I49)</f>
        <v>224</v>
      </c>
      <c r="G49" s="59">
        <v>224</v>
      </c>
      <c r="H49" s="59">
        <v>0</v>
      </c>
      <c r="I49" s="59">
        <v>0</v>
      </c>
      <c r="J49" s="115" t="s">
        <v>102</v>
      </c>
      <c r="K49" s="116"/>
    </row>
    <row r="50" spans="1:11" s="60" customFormat="1" ht="24.95" customHeight="1" x14ac:dyDescent="0.15">
      <c r="A50" s="111"/>
      <c r="B50" s="113"/>
      <c r="C50" s="113"/>
      <c r="D50" s="113"/>
      <c r="E50" s="57">
        <v>92</v>
      </c>
      <c r="F50" s="58">
        <f t="shared" ref="F50" si="14">SUM(G50:I50)</f>
        <v>75</v>
      </c>
      <c r="G50" s="59">
        <v>75</v>
      </c>
      <c r="H50" s="59">
        <v>0</v>
      </c>
      <c r="I50" s="59">
        <v>0</v>
      </c>
      <c r="J50" s="113"/>
      <c r="K50" s="117"/>
    </row>
    <row r="51" spans="1:11" s="60" customFormat="1" ht="24.95" customHeight="1" x14ac:dyDescent="0.15">
      <c r="A51" s="112"/>
      <c r="B51" s="114"/>
      <c r="C51" s="114"/>
      <c r="D51" s="114"/>
      <c r="E51" s="61" t="s">
        <v>7</v>
      </c>
      <c r="F51" s="59">
        <f>SUM(F49:F50)</f>
        <v>299</v>
      </c>
      <c r="G51" s="59">
        <f>SUM(G49:G50)</f>
        <v>299</v>
      </c>
      <c r="H51" s="59">
        <f>SUM(H49:H50)</f>
        <v>0</v>
      </c>
      <c r="I51" s="59">
        <f>SUM(I49:I50)</f>
        <v>0</v>
      </c>
      <c r="J51" s="114"/>
      <c r="K51" s="118"/>
    </row>
    <row r="52" spans="1:11" s="60" customFormat="1" ht="24.95" customHeight="1" x14ac:dyDescent="0.15">
      <c r="A52" s="100" t="s">
        <v>42</v>
      </c>
      <c r="B52" s="101"/>
      <c r="C52" s="101"/>
      <c r="D52" s="102"/>
      <c r="E52" s="62"/>
      <c r="F52" s="63">
        <f>SUM(F51)</f>
        <v>299</v>
      </c>
      <c r="G52" s="63">
        <f>SUM(G51)</f>
        <v>299</v>
      </c>
      <c r="H52" s="63">
        <f>SUM(H51)</f>
        <v>0</v>
      </c>
      <c r="I52" s="63">
        <f>SUM(I51)</f>
        <v>0</v>
      </c>
      <c r="J52" s="63"/>
      <c r="K52" s="64"/>
    </row>
    <row r="53" spans="1:11" ht="24.95" customHeight="1" x14ac:dyDescent="0.15">
      <c r="A53" s="97" t="s">
        <v>112</v>
      </c>
      <c r="B53" s="73" t="s">
        <v>71</v>
      </c>
      <c r="C53" s="73" t="s">
        <v>53</v>
      </c>
      <c r="D53" s="75" t="s">
        <v>73</v>
      </c>
      <c r="E53" s="51">
        <v>59</v>
      </c>
      <c r="F53" s="52">
        <f>SUM(G53:I53)</f>
        <v>70</v>
      </c>
      <c r="G53" s="53">
        <v>70</v>
      </c>
      <c r="H53" s="53">
        <v>0</v>
      </c>
      <c r="I53" s="53">
        <v>0</v>
      </c>
      <c r="J53" s="75" t="s">
        <v>72</v>
      </c>
      <c r="K53" s="76"/>
    </row>
    <row r="54" spans="1:11" ht="24.95" customHeight="1" x14ac:dyDescent="0.15">
      <c r="A54" s="98"/>
      <c r="B54" s="73"/>
      <c r="C54" s="73"/>
      <c r="D54" s="73"/>
      <c r="E54" s="51">
        <v>74</v>
      </c>
      <c r="F54" s="52">
        <f t="shared" ref="F54:F58" si="15">SUM(G54:I54)</f>
        <v>132</v>
      </c>
      <c r="G54" s="53">
        <v>132</v>
      </c>
      <c r="H54" s="53">
        <v>0</v>
      </c>
      <c r="I54" s="53">
        <v>0</v>
      </c>
      <c r="J54" s="73"/>
      <c r="K54" s="77"/>
    </row>
    <row r="55" spans="1:11" ht="24.95" customHeight="1" x14ac:dyDescent="0.15">
      <c r="A55" s="98"/>
      <c r="B55" s="73"/>
      <c r="C55" s="73"/>
      <c r="D55" s="73"/>
      <c r="E55" s="51">
        <v>84</v>
      </c>
      <c r="F55" s="52">
        <f t="shared" si="15"/>
        <v>138</v>
      </c>
      <c r="G55" s="53">
        <v>138</v>
      </c>
      <c r="H55" s="53">
        <v>0</v>
      </c>
      <c r="I55" s="53">
        <v>0</v>
      </c>
      <c r="J55" s="73"/>
      <c r="K55" s="77"/>
    </row>
    <row r="56" spans="1:11" ht="24.95" customHeight="1" x14ac:dyDescent="0.15">
      <c r="A56" s="98"/>
      <c r="B56" s="73"/>
      <c r="C56" s="73"/>
      <c r="D56" s="73"/>
      <c r="E56" s="51">
        <v>100</v>
      </c>
      <c r="F56" s="52">
        <f t="shared" si="15"/>
        <v>14</v>
      </c>
      <c r="G56" s="53">
        <v>14</v>
      </c>
      <c r="H56" s="53">
        <v>0</v>
      </c>
      <c r="I56" s="53">
        <v>0</v>
      </c>
      <c r="J56" s="73"/>
      <c r="K56" s="77"/>
    </row>
    <row r="57" spans="1:11" ht="24.95" customHeight="1" x14ac:dyDescent="0.15">
      <c r="A57" s="98"/>
      <c r="B57" s="73"/>
      <c r="C57" s="73"/>
      <c r="D57" s="73"/>
      <c r="E57" s="51">
        <v>115</v>
      </c>
      <c r="F57" s="52">
        <f t="shared" si="15"/>
        <v>34</v>
      </c>
      <c r="G57" s="53">
        <v>34</v>
      </c>
      <c r="H57" s="53">
        <v>0</v>
      </c>
      <c r="I57" s="53">
        <v>0</v>
      </c>
      <c r="J57" s="73"/>
      <c r="K57" s="77"/>
    </row>
    <row r="58" spans="1:11" ht="24.95" customHeight="1" x14ac:dyDescent="0.15">
      <c r="A58" s="98"/>
      <c r="B58" s="73"/>
      <c r="C58" s="73"/>
      <c r="D58" s="73"/>
      <c r="E58" s="51">
        <v>122</v>
      </c>
      <c r="F58" s="52">
        <f t="shared" si="15"/>
        <v>5</v>
      </c>
      <c r="G58" s="53">
        <v>5</v>
      </c>
      <c r="H58" s="53">
        <v>0</v>
      </c>
      <c r="I58" s="53">
        <v>0</v>
      </c>
      <c r="J58" s="73"/>
      <c r="K58" s="77"/>
    </row>
    <row r="59" spans="1:11" ht="24.95" customHeight="1" x14ac:dyDescent="0.15">
      <c r="A59" s="99"/>
      <c r="B59" s="74"/>
      <c r="C59" s="74"/>
      <c r="D59" s="74"/>
      <c r="E59" s="54" t="s">
        <v>7</v>
      </c>
      <c r="F59" s="53">
        <f>SUM(F53:F58)</f>
        <v>393</v>
      </c>
      <c r="G59" s="53">
        <f t="shared" ref="G59:I59" si="16">SUM(G53:G58)</f>
        <v>393</v>
      </c>
      <c r="H59" s="53">
        <f t="shared" si="16"/>
        <v>0</v>
      </c>
      <c r="I59" s="53">
        <f t="shared" si="16"/>
        <v>0</v>
      </c>
      <c r="J59" s="74"/>
      <c r="K59" s="78"/>
    </row>
    <row r="60" spans="1:11" s="60" customFormat="1" ht="24.95" customHeight="1" x14ac:dyDescent="0.15">
      <c r="A60" s="100" t="s">
        <v>42</v>
      </c>
      <c r="B60" s="101"/>
      <c r="C60" s="101"/>
      <c r="D60" s="102"/>
      <c r="E60" s="62"/>
      <c r="F60" s="63">
        <f>SUM(F59)</f>
        <v>393</v>
      </c>
      <c r="G60" s="63">
        <f t="shared" ref="G60:I60" si="17">SUM(G59)</f>
        <v>393</v>
      </c>
      <c r="H60" s="63">
        <f t="shared" si="17"/>
        <v>0</v>
      </c>
      <c r="I60" s="63">
        <f t="shared" si="17"/>
        <v>0</v>
      </c>
      <c r="J60" s="63"/>
      <c r="K60" s="64"/>
    </row>
    <row r="61" spans="1:11" ht="24.95" customHeight="1" x14ac:dyDescent="0.15">
      <c r="A61" s="110" t="s">
        <v>108</v>
      </c>
      <c r="B61" s="73" t="s">
        <v>67</v>
      </c>
      <c r="C61" s="73" t="s">
        <v>68</v>
      </c>
      <c r="D61" s="75" t="s">
        <v>69</v>
      </c>
      <c r="E61" s="51">
        <v>59</v>
      </c>
      <c r="F61" s="52">
        <f>SUM(G61:I61)</f>
        <v>274</v>
      </c>
      <c r="G61" s="53">
        <v>0</v>
      </c>
      <c r="H61" s="53">
        <v>0</v>
      </c>
      <c r="I61" s="53">
        <v>274</v>
      </c>
      <c r="J61" s="75" t="s">
        <v>70</v>
      </c>
      <c r="K61" s="76"/>
    </row>
    <row r="62" spans="1:11" ht="24.95" customHeight="1" x14ac:dyDescent="0.15">
      <c r="A62" s="111"/>
      <c r="B62" s="73"/>
      <c r="C62" s="73"/>
      <c r="D62" s="73"/>
      <c r="E62" s="51">
        <v>74</v>
      </c>
      <c r="F62" s="52">
        <f t="shared" ref="F62:F63" si="18">SUM(G62:I62)</f>
        <v>168</v>
      </c>
      <c r="G62" s="53">
        <v>0</v>
      </c>
      <c r="H62" s="53">
        <v>0</v>
      </c>
      <c r="I62" s="53">
        <v>168</v>
      </c>
      <c r="J62" s="73"/>
      <c r="K62" s="77"/>
    </row>
    <row r="63" spans="1:11" ht="24.95" customHeight="1" x14ac:dyDescent="0.15">
      <c r="A63" s="111"/>
      <c r="B63" s="73"/>
      <c r="C63" s="73"/>
      <c r="D63" s="73"/>
      <c r="E63" s="51">
        <v>84</v>
      </c>
      <c r="F63" s="52">
        <f t="shared" si="18"/>
        <v>382</v>
      </c>
      <c r="G63" s="53">
        <v>0</v>
      </c>
      <c r="H63" s="53">
        <v>0</v>
      </c>
      <c r="I63" s="53">
        <v>382</v>
      </c>
      <c r="J63" s="73"/>
      <c r="K63" s="77"/>
    </row>
    <row r="64" spans="1:11" ht="24.95" customHeight="1" x14ac:dyDescent="0.15">
      <c r="A64" s="111"/>
      <c r="B64" s="74"/>
      <c r="C64" s="74"/>
      <c r="D64" s="74"/>
      <c r="E64" s="54" t="s">
        <v>7</v>
      </c>
      <c r="F64" s="53">
        <f>SUM(F61:F63)</f>
        <v>824</v>
      </c>
      <c r="G64" s="53">
        <f>SUM(G61:G63)</f>
        <v>0</v>
      </c>
      <c r="H64" s="53">
        <f>SUM(H61:H63)</f>
        <v>0</v>
      </c>
      <c r="I64" s="53">
        <f>SUM(I61:I63)</f>
        <v>824</v>
      </c>
      <c r="J64" s="74"/>
      <c r="K64" s="78"/>
    </row>
    <row r="65" spans="1:11" s="60" customFormat="1" ht="24.95" customHeight="1" x14ac:dyDescent="0.15">
      <c r="A65" s="111"/>
      <c r="B65" s="113" t="s">
        <v>82</v>
      </c>
      <c r="C65" s="113" t="s">
        <v>83</v>
      </c>
      <c r="D65" s="115" t="s">
        <v>84</v>
      </c>
      <c r="E65" s="57">
        <v>70</v>
      </c>
      <c r="F65" s="58">
        <f>SUM(G65:I65)</f>
        <v>64</v>
      </c>
      <c r="G65" s="59">
        <v>64</v>
      </c>
      <c r="H65" s="59">
        <v>0</v>
      </c>
      <c r="I65" s="59">
        <v>0</v>
      </c>
      <c r="J65" s="115"/>
      <c r="K65" s="116"/>
    </row>
    <row r="66" spans="1:11" s="60" customFormat="1" ht="24.95" customHeight="1" x14ac:dyDescent="0.15">
      <c r="A66" s="111"/>
      <c r="B66" s="113"/>
      <c r="C66" s="113"/>
      <c r="D66" s="113"/>
      <c r="E66" s="57">
        <v>84</v>
      </c>
      <c r="F66" s="58">
        <f t="shared" ref="F66" si="19">SUM(G66:I66)</f>
        <v>341</v>
      </c>
      <c r="G66" s="59">
        <f>225+116</f>
        <v>341</v>
      </c>
      <c r="H66" s="59">
        <v>0</v>
      </c>
      <c r="I66" s="59">
        <v>0</v>
      </c>
      <c r="J66" s="113"/>
      <c r="K66" s="117"/>
    </row>
    <row r="67" spans="1:11" s="60" customFormat="1" ht="24.95" customHeight="1" x14ac:dyDescent="0.15">
      <c r="A67" s="111"/>
      <c r="B67" s="114"/>
      <c r="C67" s="114"/>
      <c r="D67" s="114"/>
      <c r="E67" s="61" t="s">
        <v>7</v>
      </c>
      <c r="F67" s="59">
        <f>SUM(F65:F66)</f>
        <v>405</v>
      </c>
      <c r="G67" s="59">
        <f>SUM(G65:G66)</f>
        <v>405</v>
      </c>
      <c r="H67" s="59">
        <f>SUM(H65:H66)</f>
        <v>0</v>
      </c>
      <c r="I67" s="59">
        <f>SUM(I65:I66)</f>
        <v>0</v>
      </c>
      <c r="J67" s="114"/>
      <c r="K67" s="118"/>
    </row>
    <row r="68" spans="1:11" ht="24.95" customHeight="1" x14ac:dyDescent="0.15">
      <c r="A68" s="111"/>
      <c r="B68" s="73" t="s">
        <v>103</v>
      </c>
      <c r="C68" s="73" t="s">
        <v>104</v>
      </c>
      <c r="D68" s="75" t="s">
        <v>105</v>
      </c>
      <c r="E68" s="51">
        <v>40</v>
      </c>
      <c r="F68" s="52">
        <f>SUM(G68:I68)</f>
        <v>53</v>
      </c>
      <c r="G68" s="53">
        <v>18</v>
      </c>
      <c r="H68" s="53">
        <v>5</v>
      </c>
      <c r="I68" s="53">
        <v>30</v>
      </c>
      <c r="J68" s="75" t="s">
        <v>106</v>
      </c>
      <c r="K68" s="76"/>
    </row>
    <row r="69" spans="1:11" ht="24.95" customHeight="1" x14ac:dyDescent="0.15">
      <c r="A69" s="111"/>
      <c r="B69" s="73"/>
      <c r="C69" s="73"/>
      <c r="D69" s="73"/>
      <c r="E69" s="51">
        <v>59</v>
      </c>
      <c r="F69" s="52">
        <f t="shared" ref="F69:F71" si="20">SUM(G69:I69)</f>
        <v>177</v>
      </c>
      <c r="G69" s="53">
        <v>87</v>
      </c>
      <c r="H69" s="53">
        <v>90</v>
      </c>
      <c r="I69" s="53">
        <v>0</v>
      </c>
      <c r="J69" s="73"/>
      <c r="K69" s="77"/>
    </row>
    <row r="70" spans="1:11" ht="24.95" customHeight="1" x14ac:dyDescent="0.15">
      <c r="A70" s="111"/>
      <c r="B70" s="73"/>
      <c r="C70" s="73"/>
      <c r="D70" s="73"/>
      <c r="E70" s="51">
        <v>84</v>
      </c>
      <c r="F70" s="52">
        <f t="shared" si="20"/>
        <v>681</v>
      </c>
      <c r="G70" s="53">
        <v>594</v>
      </c>
      <c r="H70" s="53">
        <v>87</v>
      </c>
      <c r="I70" s="53">
        <v>0</v>
      </c>
      <c r="J70" s="73"/>
      <c r="K70" s="77"/>
    </row>
    <row r="71" spans="1:11" ht="24.95" customHeight="1" x14ac:dyDescent="0.15">
      <c r="A71" s="111"/>
      <c r="B71" s="73"/>
      <c r="C71" s="73"/>
      <c r="D71" s="73"/>
      <c r="E71" s="51">
        <v>102</v>
      </c>
      <c r="F71" s="52">
        <f t="shared" si="20"/>
        <v>70</v>
      </c>
      <c r="G71" s="53">
        <v>58</v>
      </c>
      <c r="H71" s="53">
        <v>12</v>
      </c>
      <c r="I71" s="53">
        <v>0</v>
      </c>
      <c r="J71" s="73"/>
      <c r="K71" s="77"/>
    </row>
    <row r="72" spans="1:11" ht="24.95" customHeight="1" x14ac:dyDescent="0.15">
      <c r="A72" s="111"/>
      <c r="B72" s="74"/>
      <c r="C72" s="74"/>
      <c r="D72" s="74"/>
      <c r="E72" s="54" t="s">
        <v>7</v>
      </c>
      <c r="F72" s="53">
        <f>SUM(F68:F71)</f>
        <v>981</v>
      </c>
      <c r="G72" s="53">
        <f>SUM(G68:G71)</f>
        <v>757</v>
      </c>
      <c r="H72" s="53">
        <f>SUM(H68:H71)</f>
        <v>194</v>
      </c>
      <c r="I72" s="53">
        <f>SUM(I68:I71)</f>
        <v>30</v>
      </c>
      <c r="J72" s="74"/>
      <c r="K72" s="78"/>
    </row>
    <row r="73" spans="1:11" ht="24.95" customHeight="1" x14ac:dyDescent="0.15">
      <c r="A73" s="111"/>
      <c r="B73" s="73" t="s">
        <v>88</v>
      </c>
      <c r="C73" s="73" t="s">
        <v>89</v>
      </c>
      <c r="D73" s="75" t="s">
        <v>87</v>
      </c>
      <c r="E73" s="51">
        <v>84</v>
      </c>
      <c r="F73" s="52">
        <f>SUM(G73:I73)</f>
        <v>795</v>
      </c>
      <c r="G73" s="53">
        <v>795</v>
      </c>
      <c r="H73" s="53">
        <v>0</v>
      </c>
      <c r="I73" s="53">
        <v>0</v>
      </c>
      <c r="J73" s="75" t="s">
        <v>90</v>
      </c>
      <c r="K73" s="76"/>
    </row>
    <row r="74" spans="1:11" ht="24.95" customHeight="1" x14ac:dyDescent="0.15">
      <c r="A74" s="111"/>
      <c r="B74" s="73"/>
      <c r="C74" s="73"/>
      <c r="D74" s="73"/>
      <c r="E74" s="51">
        <v>106</v>
      </c>
      <c r="F74" s="52">
        <f t="shared" ref="F74:F76" si="21">SUM(G74:I74)</f>
        <v>328</v>
      </c>
      <c r="G74" s="53">
        <v>328</v>
      </c>
      <c r="H74" s="53">
        <v>0</v>
      </c>
      <c r="I74" s="53">
        <v>0</v>
      </c>
      <c r="J74" s="73"/>
      <c r="K74" s="77"/>
    </row>
    <row r="75" spans="1:11" ht="24.95" customHeight="1" x14ac:dyDescent="0.15">
      <c r="A75" s="111"/>
      <c r="B75" s="73"/>
      <c r="C75" s="73"/>
      <c r="D75" s="73"/>
      <c r="E75" s="51">
        <v>123</v>
      </c>
      <c r="F75" s="52">
        <f t="shared" si="21"/>
        <v>412</v>
      </c>
      <c r="G75" s="53">
        <v>412</v>
      </c>
      <c r="H75" s="53">
        <v>0</v>
      </c>
      <c r="I75" s="53">
        <v>0</v>
      </c>
      <c r="J75" s="73"/>
      <c r="K75" s="77"/>
    </row>
    <row r="76" spans="1:11" ht="24.95" customHeight="1" x14ac:dyDescent="0.15">
      <c r="A76" s="111"/>
      <c r="B76" s="73"/>
      <c r="C76" s="73"/>
      <c r="D76" s="73"/>
      <c r="E76" s="51">
        <v>137</v>
      </c>
      <c r="F76" s="52">
        <f t="shared" si="21"/>
        <v>244</v>
      </c>
      <c r="G76" s="53">
        <v>244</v>
      </c>
      <c r="H76" s="53">
        <v>0</v>
      </c>
      <c r="I76" s="53">
        <v>0</v>
      </c>
      <c r="J76" s="73"/>
      <c r="K76" s="77"/>
    </row>
    <row r="77" spans="1:11" ht="24.95" customHeight="1" x14ac:dyDescent="0.15">
      <c r="A77" s="112"/>
      <c r="B77" s="74"/>
      <c r="C77" s="74"/>
      <c r="D77" s="74"/>
      <c r="E77" s="54" t="s">
        <v>7</v>
      </c>
      <c r="F77" s="53">
        <f>SUM(F73:F76)</f>
        <v>1779</v>
      </c>
      <c r="G77" s="53">
        <f>SUM(G73:G76)</f>
        <v>1779</v>
      </c>
      <c r="H77" s="53">
        <f>SUM(H73:H76)</f>
        <v>0</v>
      </c>
      <c r="I77" s="53">
        <f>SUM(I73:I76)</f>
        <v>0</v>
      </c>
      <c r="J77" s="74"/>
      <c r="K77" s="78"/>
    </row>
    <row r="78" spans="1:11" s="60" customFormat="1" ht="24.95" customHeight="1" x14ac:dyDescent="0.15">
      <c r="A78" s="100" t="s">
        <v>42</v>
      </c>
      <c r="B78" s="101"/>
      <c r="C78" s="101"/>
      <c r="D78" s="102"/>
      <c r="E78" s="62"/>
      <c r="F78" s="63">
        <f>SUM(F64,F67,F72,F77)</f>
        <v>3989</v>
      </c>
      <c r="G78" s="63">
        <f t="shared" ref="G78:I78" si="22">SUM(G64,G67,G72,G77)</f>
        <v>2941</v>
      </c>
      <c r="H78" s="63">
        <f t="shared" si="22"/>
        <v>194</v>
      </c>
      <c r="I78" s="63">
        <f t="shared" si="22"/>
        <v>854</v>
      </c>
      <c r="J78" s="63"/>
      <c r="K78" s="64"/>
    </row>
    <row r="79" spans="1:11" ht="24.95" customHeight="1" x14ac:dyDescent="0.15">
      <c r="A79" s="97" t="s">
        <v>111</v>
      </c>
      <c r="B79" s="73" t="s">
        <v>47</v>
      </c>
      <c r="C79" s="73" t="s">
        <v>48</v>
      </c>
      <c r="D79" s="75" t="s">
        <v>49</v>
      </c>
      <c r="E79" s="51">
        <v>67</v>
      </c>
      <c r="F79" s="52">
        <f>SUM(G79:I79)</f>
        <v>20</v>
      </c>
      <c r="G79" s="53">
        <v>6</v>
      </c>
      <c r="H79" s="53">
        <v>14</v>
      </c>
      <c r="I79" s="53">
        <v>0</v>
      </c>
      <c r="J79" s="75" t="s">
        <v>50</v>
      </c>
      <c r="K79" s="76"/>
    </row>
    <row r="80" spans="1:11" ht="24.95" customHeight="1" x14ac:dyDescent="0.15">
      <c r="A80" s="98"/>
      <c r="B80" s="73"/>
      <c r="C80" s="73"/>
      <c r="D80" s="73"/>
      <c r="E80" s="51">
        <v>73</v>
      </c>
      <c r="F80" s="52">
        <f t="shared" ref="F80:F82" si="23">SUM(G80:I80)</f>
        <v>64</v>
      </c>
      <c r="G80" s="53">
        <v>12</v>
      </c>
      <c r="H80" s="53">
        <v>52</v>
      </c>
      <c r="I80" s="53">
        <v>0</v>
      </c>
      <c r="J80" s="73"/>
      <c r="K80" s="77"/>
    </row>
    <row r="81" spans="1:11" ht="24.95" customHeight="1" x14ac:dyDescent="0.15">
      <c r="A81" s="98"/>
      <c r="B81" s="73"/>
      <c r="C81" s="73"/>
      <c r="D81" s="73"/>
      <c r="E81" s="51">
        <v>84</v>
      </c>
      <c r="F81" s="52">
        <f t="shared" si="23"/>
        <v>68</v>
      </c>
      <c r="G81" s="53">
        <v>16</v>
      </c>
      <c r="H81" s="53">
        <v>52</v>
      </c>
      <c r="I81" s="53">
        <v>0</v>
      </c>
      <c r="J81" s="73"/>
      <c r="K81" s="77"/>
    </row>
    <row r="82" spans="1:11" ht="24.95" customHeight="1" x14ac:dyDescent="0.15">
      <c r="A82" s="98"/>
      <c r="B82" s="73"/>
      <c r="C82" s="73"/>
      <c r="D82" s="73"/>
      <c r="E82" s="51">
        <v>94</v>
      </c>
      <c r="F82" s="52">
        <f t="shared" si="23"/>
        <v>48</v>
      </c>
      <c r="G82" s="53">
        <v>24</v>
      </c>
      <c r="H82" s="53">
        <v>24</v>
      </c>
      <c r="I82" s="53">
        <v>0</v>
      </c>
      <c r="J82" s="73"/>
      <c r="K82" s="77"/>
    </row>
    <row r="83" spans="1:11" ht="24.95" customHeight="1" x14ac:dyDescent="0.15">
      <c r="A83" s="98"/>
      <c r="B83" s="74"/>
      <c r="C83" s="74"/>
      <c r="D83" s="74"/>
      <c r="E83" s="54" t="s">
        <v>7</v>
      </c>
      <c r="F83" s="53">
        <f>SUM(F79:F82)</f>
        <v>200</v>
      </c>
      <c r="G83" s="53">
        <f>SUM(G79:G82)</f>
        <v>58</v>
      </c>
      <c r="H83" s="53">
        <f>SUM(H79:H82)</f>
        <v>142</v>
      </c>
      <c r="I83" s="53">
        <f>SUM(I79:I82)</f>
        <v>0</v>
      </c>
      <c r="J83" s="74"/>
      <c r="K83" s="78"/>
    </row>
    <row r="84" spans="1:11" s="60" customFormat="1" ht="24.95" customHeight="1" x14ac:dyDescent="0.15">
      <c r="A84" s="98"/>
      <c r="B84" s="113" t="s">
        <v>51</v>
      </c>
      <c r="C84" s="113" t="s">
        <v>53</v>
      </c>
      <c r="D84" s="115" t="s">
        <v>52</v>
      </c>
      <c r="E84" s="57">
        <v>59</v>
      </c>
      <c r="F84" s="58">
        <f>SUM(G84:I84)</f>
        <v>48</v>
      </c>
      <c r="G84" s="59">
        <v>48</v>
      </c>
      <c r="H84" s="59">
        <v>0</v>
      </c>
      <c r="I84" s="59">
        <v>0</v>
      </c>
      <c r="J84" s="115" t="s">
        <v>54</v>
      </c>
      <c r="K84" s="116"/>
    </row>
    <row r="85" spans="1:11" s="60" customFormat="1" ht="24.95" customHeight="1" x14ac:dyDescent="0.15">
      <c r="A85" s="98"/>
      <c r="B85" s="113"/>
      <c r="C85" s="113"/>
      <c r="D85" s="113"/>
      <c r="E85" s="57">
        <v>84</v>
      </c>
      <c r="F85" s="58">
        <f t="shared" ref="F85" si="24">SUM(G85:I85)</f>
        <v>86</v>
      </c>
      <c r="G85" s="59">
        <v>86</v>
      </c>
      <c r="H85" s="59">
        <v>0</v>
      </c>
      <c r="I85" s="59">
        <v>0</v>
      </c>
      <c r="J85" s="113"/>
      <c r="K85" s="117"/>
    </row>
    <row r="86" spans="1:11" s="60" customFormat="1" ht="24.95" customHeight="1" x14ac:dyDescent="0.15">
      <c r="A86" s="99"/>
      <c r="B86" s="114"/>
      <c r="C86" s="114"/>
      <c r="D86" s="114"/>
      <c r="E86" s="61" t="s">
        <v>7</v>
      </c>
      <c r="F86" s="59">
        <f>SUM(F84:F85)</f>
        <v>134</v>
      </c>
      <c r="G86" s="59">
        <f>SUM(G84:G85)</f>
        <v>134</v>
      </c>
      <c r="H86" s="59">
        <f>SUM(H84:H85)</f>
        <v>0</v>
      </c>
      <c r="I86" s="59">
        <f>SUM(I84:I85)</f>
        <v>0</v>
      </c>
      <c r="J86" s="114"/>
      <c r="K86" s="118"/>
    </row>
    <row r="87" spans="1:11" s="60" customFormat="1" ht="24.95" customHeight="1" x14ac:dyDescent="0.15">
      <c r="A87" s="100" t="s">
        <v>42</v>
      </c>
      <c r="B87" s="101"/>
      <c r="C87" s="101"/>
      <c r="D87" s="102"/>
      <c r="E87" s="62"/>
      <c r="F87" s="63">
        <f>SUM(F83,F86)</f>
        <v>334</v>
      </c>
      <c r="G87" s="63">
        <f t="shared" ref="G87:I87" si="25">SUM(G83,G86)</f>
        <v>192</v>
      </c>
      <c r="H87" s="63">
        <f t="shared" si="25"/>
        <v>142</v>
      </c>
      <c r="I87" s="63">
        <f t="shared" si="25"/>
        <v>0</v>
      </c>
      <c r="J87" s="63"/>
      <c r="K87" s="64"/>
    </row>
  </sheetData>
  <mergeCells count="114">
    <mergeCell ref="A38:A43"/>
    <mergeCell ref="A53:A59"/>
    <mergeCell ref="A61:A77"/>
    <mergeCell ref="A79:A86"/>
    <mergeCell ref="A30:A36"/>
    <mergeCell ref="J14:J19"/>
    <mergeCell ref="K14:K19"/>
    <mergeCell ref="B61:B64"/>
    <mergeCell ref="C61:C64"/>
    <mergeCell ref="D61:D64"/>
    <mergeCell ref="J61:J64"/>
    <mergeCell ref="K61:K64"/>
    <mergeCell ref="B68:B72"/>
    <mergeCell ref="C68:C72"/>
    <mergeCell ref="D68:D72"/>
    <mergeCell ref="J68:J72"/>
    <mergeCell ref="K68:K72"/>
    <mergeCell ref="A60:D60"/>
    <mergeCell ref="B65:B67"/>
    <mergeCell ref="C65:C67"/>
    <mergeCell ref="D65:D67"/>
    <mergeCell ref="J65:J67"/>
    <mergeCell ref="K65:K67"/>
    <mergeCell ref="B73:B77"/>
    <mergeCell ref="A87:D87"/>
    <mergeCell ref="B79:B83"/>
    <mergeCell ref="C79:C83"/>
    <mergeCell ref="D79:D83"/>
    <mergeCell ref="J79:J83"/>
    <mergeCell ref="K79:K83"/>
    <mergeCell ref="A78:D78"/>
    <mergeCell ref="B84:B86"/>
    <mergeCell ref="C84:C86"/>
    <mergeCell ref="D84:D86"/>
    <mergeCell ref="J84:J86"/>
    <mergeCell ref="K84:K86"/>
    <mergeCell ref="C73:C77"/>
    <mergeCell ref="D73:D77"/>
    <mergeCell ref="J73:J77"/>
    <mergeCell ref="K73:K77"/>
    <mergeCell ref="B53:B59"/>
    <mergeCell ref="C53:C59"/>
    <mergeCell ref="D53:D59"/>
    <mergeCell ref="J53:J59"/>
    <mergeCell ref="K53:K59"/>
    <mergeCell ref="A52:D52"/>
    <mergeCell ref="A49:A51"/>
    <mergeCell ref="B49:B51"/>
    <mergeCell ref="C49:C51"/>
    <mergeCell ref="D49:D51"/>
    <mergeCell ref="J49:J51"/>
    <mergeCell ref="K49:K51"/>
    <mergeCell ref="A48:D48"/>
    <mergeCell ref="A45:A47"/>
    <mergeCell ref="B45:B47"/>
    <mergeCell ref="C45:C47"/>
    <mergeCell ref="D45:D47"/>
    <mergeCell ref="J45:J47"/>
    <mergeCell ref="K45:K47"/>
    <mergeCell ref="A44:D44"/>
    <mergeCell ref="B14:B19"/>
    <mergeCell ref="C14:C19"/>
    <mergeCell ref="D14:D19"/>
    <mergeCell ref="B38:B43"/>
    <mergeCell ref="C38:C43"/>
    <mergeCell ref="D38:D43"/>
    <mergeCell ref="J38:J43"/>
    <mergeCell ref="K38:K43"/>
    <mergeCell ref="B34:B36"/>
    <mergeCell ref="C34:C36"/>
    <mergeCell ref="D34:D36"/>
    <mergeCell ref="J34:J36"/>
    <mergeCell ref="K34:K36"/>
    <mergeCell ref="A37:D37"/>
    <mergeCell ref="J25:J26"/>
    <mergeCell ref="K25:K26"/>
    <mergeCell ref="B25:B26"/>
    <mergeCell ref="B27:B28"/>
    <mergeCell ref="C27:C28"/>
    <mergeCell ref="D27:D28"/>
    <mergeCell ref="J27:J28"/>
    <mergeCell ref="K27:K28"/>
    <mergeCell ref="C25:C26"/>
    <mergeCell ref="B30:B33"/>
    <mergeCell ref="C30:C33"/>
    <mergeCell ref="D30:D33"/>
    <mergeCell ref="J30:J33"/>
    <mergeCell ref="K30:K33"/>
    <mergeCell ref="D8:D12"/>
    <mergeCell ref="J8:J12"/>
    <mergeCell ref="K8:K12"/>
    <mergeCell ref="A13:D13"/>
    <mergeCell ref="A8:A12"/>
    <mergeCell ref="A14:A28"/>
    <mergeCell ref="A1:K1"/>
    <mergeCell ref="A3:K3"/>
    <mergeCell ref="A5:A6"/>
    <mergeCell ref="B5:B6"/>
    <mergeCell ref="C5:C6"/>
    <mergeCell ref="D5:D6"/>
    <mergeCell ref="E5:E6"/>
    <mergeCell ref="F5:I5"/>
    <mergeCell ref="J5:J6"/>
    <mergeCell ref="K5:K6"/>
    <mergeCell ref="A7:D7"/>
    <mergeCell ref="B20:B24"/>
    <mergeCell ref="C20:C24"/>
    <mergeCell ref="D20:D24"/>
    <mergeCell ref="J20:J24"/>
    <mergeCell ref="K20:K24"/>
    <mergeCell ref="A29:D29"/>
    <mergeCell ref="B8:B12"/>
    <mergeCell ref="C8:C12"/>
    <mergeCell ref="D25:D26"/>
  </mergeCells>
  <phoneticPr fontId="28" type="noConversion"/>
  <printOptions horizontalCentered="1"/>
  <pageMargins left="0.19680555164813995" right="0.19680555164813995" top="0.39361110329627991" bottom="0.39361110329627991" header="0.31486111879348755" footer="0.31486111879348755"/>
  <pageSetup paperSize="9" scale="68" fitToHeight="0" orientation="portrait" r:id="rId1"/>
  <rowBreaks count="1" manualBreakCount="1">
    <brk id="44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297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총괄표 </vt:lpstr>
      <vt:lpstr>세부내역</vt:lpstr>
      <vt:lpstr>세부내역!Print_Area</vt:lpstr>
      <vt:lpstr>'총괄표 '!Print_Area</vt:lpstr>
      <vt:lpstr>세부내역!Print_Titles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seung</dc:creator>
  <cp:lastModifiedBy>정태준</cp:lastModifiedBy>
  <cp:revision>10</cp:revision>
  <cp:lastPrinted>2022-03-11T00:00:02Z</cp:lastPrinted>
  <dcterms:created xsi:type="dcterms:W3CDTF">2008-12-24T01:43:05Z</dcterms:created>
  <dcterms:modified xsi:type="dcterms:W3CDTF">2022-03-14T05:02:08Z</dcterms:modified>
  <cp:version>0906.0200.01</cp:version>
</cp:coreProperties>
</file>