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2\"/>
    </mc:Choice>
  </mc:AlternateContent>
  <bookViews>
    <workbookView xWindow="0" yWindow="0" windowWidth="23745" windowHeight="9120"/>
  </bookViews>
  <sheets>
    <sheet name="총괄표 " sheetId="1" r:id="rId1"/>
    <sheet name="세부내역" sheetId="2" r:id="rId2"/>
  </sheets>
  <definedNames>
    <definedName name="_xlnm._FilterDatabase" localSheetId="1" hidden="1">세부내역!$A$5:$K$78</definedName>
    <definedName name="_xlnm.Print_Area" localSheetId="1">세부내역!$A$1:$K$122</definedName>
    <definedName name="_xlnm.Print_Area" localSheetId="0">'총괄표 '!$A$1:$F$29</definedName>
    <definedName name="_xlnm.Print_Titles" localSheetId="1">세부내역!$5:$6</definedName>
  </definedNames>
  <calcPr calcId="162913"/>
</workbook>
</file>

<file path=xl/calcChain.xml><?xml version="1.0" encoding="utf-8"?>
<calcChain xmlns="http://schemas.openxmlformats.org/spreadsheetml/2006/main">
  <c r="E11" i="1" l="1"/>
  <c r="G7" i="2" l="1"/>
  <c r="H7" i="2"/>
  <c r="I7" i="2"/>
  <c r="F7" i="2"/>
  <c r="H46" i="2" l="1"/>
  <c r="G46" i="2"/>
  <c r="G45" i="2"/>
  <c r="G20" i="2" l="1"/>
  <c r="F20" i="2" s="1"/>
  <c r="G19" i="2"/>
  <c r="F19" i="2" s="1"/>
  <c r="I21" i="2"/>
  <c r="H21" i="2"/>
  <c r="G23" i="2"/>
  <c r="G22" i="2"/>
  <c r="G101" i="2"/>
  <c r="G21" i="2" l="1"/>
  <c r="F21" i="2"/>
  <c r="I59" i="2"/>
  <c r="I60" i="2" s="1"/>
  <c r="H59" i="2"/>
  <c r="H60" i="2" s="1"/>
  <c r="G59" i="2"/>
  <c r="G60" i="2" s="1"/>
  <c r="F58" i="2"/>
  <c r="F57" i="2"/>
  <c r="F56" i="2"/>
  <c r="F59" i="2" l="1"/>
  <c r="F60" i="2" s="1"/>
  <c r="I51" i="2"/>
  <c r="H51" i="2"/>
  <c r="G51" i="2"/>
  <c r="F50" i="2"/>
  <c r="F49" i="2"/>
  <c r="F51" i="2" l="1"/>
  <c r="I117" i="2"/>
  <c r="H117" i="2"/>
  <c r="G117" i="2"/>
  <c r="F116" i="2"/>
  <c r="F115" i="2"/>
  <c r="F117" i="2" l="1"/>
  <c r="G32" i="2"/>
  <c r="I40" i="2" l="1"/>
  <c r="H40" i="2"/>
  <c r="F39" i="2"/>
  <c r="G38" i="2"/>
  <c r="F38" i="2" s="1"/>
  <c r="F40" i="2" s="1"/>
  <c r="G40" i="2" l="1"/>
  <c r="I90" i="2"/>
  <c r="H90" i="2"/>
  <c r="G90" i="2"/>
  <c r="F89" i="2"/>
  <c r="F88" i="2"/>
  <c r="F87" i="2"/>
  <c r="F86" i="2"/>
  <c r="F85" i="2"/>
  <c r="F84" i="2"/>
  <c r="I83" i="2"/>
  <c r="H83" i="2"/>
  <c r="G83" i="2"/>
  <c r="F82" i="2"/>
  <c r="F81" i="2"/>
  <c r="F80" i="2"/>
  <c r="F79" i="2"/>
  <c r="F90" i="2" l="1"/>
  <c r="F83" i="2"/>
  <c r="I31" i="2"/>
  <c r="H31" i="2"/>
  <c r="G31" i="2"/>
  <c r="F30" i="2"/>
  <c r="F29" i="2"/>
  <c r="F31" i="2" l="1"/>
  <c r="G109" i="2"/>
  <c r="I35" i="2"/>
  <c r="H35" i="2"/>
  <c r="G35" i="2"/>
  <c r="F34" i="2"/>
  <c r="F35" i="2" s="1"/>
  <c r="G65" i="2" l="1"/>
  <c r="I121" i="2" l="1"/>
  <c r="I122" i="2" s="1"/>
  <c r="H121" i="2"/>
  <c r="H122" i="2" s="1"/>
  <c r="G121" i="2"/>
  <c r="G122" i="2" s="1"/>
  <c r="F120" i="2"/>
  <c r="F119" i="2"/>
  <c r="I114" i="2"/>
  <c r="I118" i="2" s="1"/>
  <c r="H114" i="2"/>
  <c r="H118" i="2" s="1"/>
  <c r="G114" i="2"/>
  <c r="G118" i="2" s="1"/>
  <c r="F113" i="2"/>
  <c r="F112" i="2"/>
  <c r="F111" i="2"/>
  <c r="F110" i="2"/>
  <c r="F109" i="2"/>
  <c r="I103" i="2"/>
  <c r="H103" i="2"/>
  <c r="G103" i="2"/>
  <c r="F102" i="2"/>
  <c r="F101" i="2"/>
  <c r="F100" i="2"/>
  <c r="F99" i="2"/>
  <c r="I105" i="2"/>
  <c r="H105" i="2"/>
  <c r="G105" i="2"/>
  <c r="F104" i="2"/>
  <c r="I107" i="2"/>
  <c r="H107" i="2"/>
  <c r="G107" i="2"/>
  <c r="F106" i="2"/>
  <c r="I97" i="2"/>
  <c r="I98" i="2" s="1"/>
  <c r="H97" i="2"/>
  <c r="H98" i="2" s="1"/>
  <c r="G97" i="2"/>
  <c r="G98" i="2" s="1"/>
  <c r="F96" i="2"/>
  <c r="F95" i="2"/>
  <c r="F94" i="2"/>
  <c r="F93" i="2"/>
  <c r="F92" i="2"/>
  <c r="F91" i="2"/>
  <c r="I77" i="2"/>
  <c r="I78" i="2" s="1"/>
  <c r="H77" i="2"/>
  <c r="H78" i="2" s="1"/>
  <c r="G77" i="2"/>
  <c r="G78" i="2" s="1"/>
  <c r="F76" i="2"/>
  <c r="I74" i="2"/>
  <c r="I75" i="2" s="1"/>
  <c r="H74" i="2"/>
  <c r="H75" i="2" s="1"/>
  <c r="G74" i="2"/>
  <c r="G75" i="2" s="1"/>
  <c r="F73" i="2"/>
  <c r="I71" i="2"/>
  <c r="I72" i="2" s="1"/>
  <c r="H71" i="2"/>
  <c r="H72" i="2" s="1"/>
  <c r="G71" i="2"/>
  <c r="G72" i="2" s="1"/>
  <c r="F70" i="2"/>
  <c r="F69" i="2"/>
  <c r="F68" i="2"/>
  <c r="I66" i="2"/>
  <c r="H66" i="2"/>
  <c r="G66" i="2"/>
  <c r="F65" i="2"/>
  <c r="F64" i="2"/>
  <c r="F63" i="2"/>
  <c r="I62" i="2"/>
  <c r="H62" i="2"/>
  <c r="G62" i="2"/>
  <c r="F61" i="2"/>
  <c r="G67" i="2" l="1"/>
  <c r="H67" i="2"/>
  <c r="I67" i="2"/>
  <c r="I108" i="2"/>
  <c r="G108" i="2"/>
  <c r="H108" i="2"/>
  <c r="F105" i="2"/>
  <c r="F62" i="2"/>
  <c r="F77" i="2"/>
  <c r="F78" i="2" s="1"/>
  <c r="F103" i="2"/>
  <c r="F114" i="2"/>
  <c r="F118" i="2" s="1"/>
  <c r="F121" i="2"/>
  <c r="F122" i="2" s="1"/>
  <c r="F74" i="2"/>
  <c r="F75" i="2" s="1"/>
  <c r="F97" i="2"/>
  <c r="F98" i="2" s="1"/>
  <c r="F107" i="2"/>
  <c r="F71" i="2"/>
  <c r="F72" i="2" s="1"/>
  <c r="F66" i="2"/>
  <c r="C13" i="1"/>
  <c r="D13" i="1"/>
  <c r="E13" i="1"/>
  <c r="F13" i="1"/>
  <c r="C8" i="1"/>
  <c r="D8" i="1"/>
  <c r="E8" i="1"/>
  <c r="F8" i="1"/>
  <c r="F67" i="2" l="1"/>
  <c r="F108" i="2"/>
  <c r="I54" i="2"/>
  <c r="I55" i="2" s="1"/>
  <c r="G12" i="2"/>
  <c r="G13" i="2" s="1"/>
  <c r="H12" i="2"/>
  <c r="H13" i="2" s="1"/>
  <c r="I12" i="2"/>
  <c r="I13" i="2" s="1"/>
  <c r="G24" i="2"/>
  <c r="H24" i="2"/>
  <c r="I24" i="2"/>
  <c r="F52" i="2" l="1"/>
  <c r="F23" i="2"/>
  <c r="F22" i="2"/>
  <c r="F11" i="2"/>
  <c r="F10" i="2"/>
  <c r="F9" i="2"/>
  <c r="F8" i="2"/>
  <c r="I47" i="2"/>
  <c r="I48" i="2" s="1"/>
  <c r="F46" i="2"/>
  <c r="I33" i="2"/>
  <c r="H33" i="2"/>
  <c r="G33" i="2"/>
  <c r="F32" i="2"/>
  <c r="I15" i="2"/>
  <c r="H15" i="2"/>
  <c r="G15" i="2"/>
  <c r="F14" i="2"/>
  <c r="F15" i="2" s="1"/>
  <c r="I43" i="2"/>
  <c r="H43" i="2"/>
  <c r="G43" i="2"/>
  <c r="F42" i="2"/>
  <c r="F41" i="2"/>
  <c r="I18" i="2"/>
  <c r="H18" i="2"/>
  <c r="G18" i="2"/>
  <c r="F17" i="2"/>
  <c r="F16" i="2"/>
  <c r="I37" i="2"/>
  <c r="H37" i="2"/>
  <c r="G37" i="2"/>
  <c r="F36" i="2"/>
  <c r="I28" i="2"/>
  <c r="H28" i="2"/>
  <c r="G28" i="2"/>
  <c r="F27" i="2"/>
  <c r="F26" i="2"/>
  <c r="F25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H44" i="2" l="1"/>
  <c r="I44" i="2"/>
  <c r="G44" i="2"/>
  <c r="F33" i="2"/>
  <c r="B13" i="1"/>
  <c r="D6" i="1"/>
  <c r="C6" i="1"/>
  <c r="B8" i="1"/>
  <c r="F45" i="2"/>
  <c r="G54" i="2"/>
  <c r="G55" i="2" s="1"/>
  <c r="H54" i="2"/>
  <c r="H55" i="2" s="1"/>
  <c r="F43" i="2"/>
  <c r="G47" i="2"/>
  <c r="G48" i="2" s="1"/>
  <c r="F53" i="2"/>
  <c r="H47" i="2"/>
  <c r="H48" i="2" s="1"/>
  <c r="F28" i="2"/>
  <c r="F37" i="2"/>
  <c r="F12" i="2"/>
  <c r="F13" i="2" s="1"/>
  <c r="F24" i="2"/>
  <c r="F18" i="2"/>
  <c r="F44" i="2" s="1"/>
  <c r="B6" i="1" l="1"/>
  <c r="F47" i="2"/>
  <c r="F48" i="2" s="1"/>
  <c r="F54" i="2"/>
  <c r="F55" i="2" s="1"/>
</calcChain>
</file>

<file path=xl/sharedStrings.xml><?xml version="1.0" encoding="utf-8"?>
<sst xmlns="http://schemas.openxmlformats.org/spreadsheetml/2006/main" count="220" uniqueCount="159">
  <si>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</si>
  <si>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</si>
  <si>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</si>
  <si>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</si>
  <si>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</si>
  <si>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</si>
  <si>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</si>
  <si>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</si>
  <si>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</si>
  <si>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</si>
  <si>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</si>
  <si>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</si>
  <si>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</si>
  <si>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</si>
  <si>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</si>
  <si>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</si>
  <si>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</si>
  <si>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</si>
  <si>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</si>
  <si>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</si>
  <si>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</si>
  <si>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</si>
  <si>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</si>
  <si>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</si>
  <si>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</si>
  <si>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</si>
  <si>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</si>
  <si>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</si>
  <si>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</si>
  <si>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</si>
  <si>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</si>
  <si>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</si>
  <si>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</si>
  <si>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</si>
  <si>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</si>
  <si>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</si>
  <si>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</si>
  <si>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</si>
  <si>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</si>
  <si>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</si>
  <si>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</si>
  <si>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</si>
  <si>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8" type="noConversion"/>
  </si>
  <si>
    <t>울산</t>
    <phoneticPr fontId="28" type="noConversion"/>
  </si>
  <si>
    <t>충북</t>
    <phoneticPr fontId="28" type="noConversion"/>
  </si>
  <si>
    <t>충남</t>
    <phoneticPr fontId="28" type="noConversion"/>
  </si>
  <si>
    <t>제주</t>
    <phoneticPr fontId="28" type="noConversion"/>
  </si>
  <si>
    <t>5월 분양계획 세부내역</t>
    <phoneticPr fontId="28" type="noConversion"/>
  </si>
  <si>
    <t>5월 분양계획(총괄표)</t>
    <phoneticPr fontId="28" type="noConversion"/>
  </si>
  <si>
    <t>DL건설㈜</t>
    <phoneticPr fontId="28" type="noConversion"/>
  </si>
  <si>
    <t>단순
도급</t>
    <phoneticPr fontId="28" type="noConversion"/>
  </si>
  <si>
    <t>울주군 상북면 거리산2번지
[e편한세상 서울산 파크그란데]</t>
    <phoneticPr fontId="28" type="noConversion"/>
  </si>
  <si>
    <t>02-2170-5585</t>
    <phoneticPr fontId="28" type="noConversion"/>
  </si>
  <si>
    <t>GS건설㈜</t>
    <phoneticPr fontId="28" type="noConversion"/>
  </si>
  <si>
    <t>수성구 범어동 48-26
[범어 자이]</t>
    <phoneticPr fontId="28" type="noConversion"/>
  </si>
  <si>
    <t>1577-4254</t>
    <phoneticPr fontId="28" type="noConversion"/>
  </si>
  <si>
    <t>HDC현대산업개발㈜</t>
    <phoneticPr fontId="28" type="noConversion"/>
  </si>
  <si>
    <t>재개발</t>
    <phoneticPr fontId="28" type="noConversion"/>
  </si>
  <si>
    <t>서대문구 홍은동 11-111
[미정]</t>
    <phoneticPr fontId="28" type="noConversion"/>
  </si>
  <si>
    <t>02-2008-9114</t>
    <phoneticPr fontId="28" type="noConversion"/>
  </si>
  <si>
    <t>경남기업㈜</t>
    <phoneticPr fontId="28" type="noConversion"/>
  </si>
  <si>
    <t>자체
분양</t>
    <phoneticPr fontId="28" type="noConversion"/>
  </si>
  <si>
    <t>양주시 장흥면 일영리 143-4
[양주 일영 경남아너스빌]</t>
    <phoneticPr fontId="28" type="noConversion"/>
  </si>
  <si>
    <t>02-6712-5431</t>
    <phoneticPr fontId="28" type="noConversion"/>
  </si>
  <si>
    <t>계룡건설산업㈜</t>
    <phoneticPr fontId="28" type="noConversion"/>
  </si>
  <si>
    <t>임대</t>
    <phoneticPr fontId="28" type="noConversion"/>
  </si>
  <si>
    <t>극동건설㈜</t>
    <phoneticPr fontId="28" type="noConversion"/>
  </si>
  <si>
    <t>남양주시 화도읍 마석우리 251
[마석역 극동스타클래스 더 퍼스트]</t>
    <phoneticPr fontId="28" type="noConversion"/>
  </si>
  <si>
    <t>02-2280-6146</t>
    <phoneticPr fontId="28" type="noConversion"/>
  </si>
  <si>
    <t>세종특별자치시 4-1 생활권 H1,H2
[미정]</t>
    <phoneticPr fontId="28" type="noConversion"/>
  </si>
  <si>
    <t>070-4470-7627</t>
    <phoneticPr fontId="28" type="noConversion"/>
  </si>
  <si>
    <t>금호건설㈜</t>
    <phoneticPr fontId="28" type="noConversion"/>
  </si>
  <si>
    <t>조합</t>
    <phoneticPr fontId="28" type="noConversion"/>
  </si>
  <si>
    <t>안성시 당왕동 121
[안성 금호어울림 더 프라임2차]</t>
    <phoneticPr fontId="28" type="noConversion"/>
  </si>
  <si>
    <t>02-6303-0646</t>
    <phoneticPr fontId="28" type="noConversion"/>
  </si>
  <si>
    <t>자체
분양</t>
    <phoneticPr fontId="28" type="noConversion"/>
  </si>
  <si>
    <t>남구 신정동 1153-1
[미정]</t>
    <phoneticPr fontId="28" type="noConversion"/>
  </si>
  <si>
    <t>02-6303-0646</t>
    <phoneticPr fontId="28" type="noConversion"/>
  </si>
  <si>
    <t>신동아건설㈜</t>
    <phoneticPr fontId="28" type="noConversion"/>
  </si>
  <si>
    <t>단순
도급</t>
    <phoneticPr fontId="28" type="noConversion"/>
  </si>
  <si>
    <t>의정부시 의정부동 127-4
[미정]</t>
    <phoneticPr fontId="28" type="noConversion"/>
  </si>
  <si>
    <t>SYE&amp;C㈜</t>
    <phoneticPr fontId="28" type="noConversion"/>
  </si>
  <si>
    <t>단순
도급</t>
    <phoneticPr fontId="28" type="noConversion"/>
  </si>
  <si>
    <t>제천시 장락동 622-6
[미정]</t>
    <phoneticPr fontId="28" type="noConversion"/>
  </si>
  <si>
    <t>043-652-7114</t>
    <phoneticPr fontId="28" type="noConversion"/>
  </si>
  <si>
    <t>포스코건설</t>
    <phoneticPr fontId="28" type="noConversion"/>
  </si>
  <si>
    <t>대우조선해양건설㈜</t>
    <phoneticPr fontId="28" type="noConversion"/>
  </si>
  <si>
    <t>제주시 조천읍 함덕리 72-128
[함덕 엘크루]</t>
    <phoneticPr fontId="28" type="noConversion"/>
  </si>
  <si>
    <t>02-750-8000</t>
    <phoneticPr fontId="28" type="noConversion"/>
  </si>
  <si>
    <t>거창군 거창읍 가지리 1323-4
[더샵 거창포르시엘 2차]</t>
    <phoneticPr fontId="28" type="noConversion"/>
  </si>
  <si>
    <t>1533-7660</t>
    <phoneticPr fontId="28" type="noConversion"/>
  </si>
  <si>
    <t>㈜포스코건설</t>
    <phoneticPr fontId="28" type="noConversion"/>
  </si>
  <si>
    <t>재개발</t>
    <phoneticPr fontId="28" type="noConversion"/>
  </si>
  <si>
    <t>안양시 동안구 호계동 954-20
[평촌 어반인퍼스트 더샵]</t>
    <phoneticPr fontId="28" type="noConversion"/>
  </si>
  <si>
    <t>1644-9969</t>
    <phoneticPr fontId="28" type="noConversion"/>
  </si>
  <si>
    <t>전남</t>
    <phoneticPr fontId="28" type="noConversion"/>
  </si>
  <si>
    <t>㈜포스코건설</t>
    <phoneticPr fontId="28" type="noConversion"/>
  </si>
  <si>
    <t>단순
도급</t>
    <phoneticPr fontId="28" type="noConversion"/>
  </si>
  <si>
    <t>광양시 마동 348-4
[미정]</t>
    <phoneticPr fontId="28" type="noConversion"/>
  </si>
  <si>
    <t>-</t>
    <phoneticPr fontId="28" type="noConversion"/>
  </si>
  <si>
    <t>㈜한국토지신탁</t>
    <phoneticPr fontId="28" type="noConversion"/>
  </si>
  <si>
    <t>포항시 북구 죽도동 640-1
[포항 한신더휴]</t>
    <phoneticPr fontId="28" type="noConversion"/>
  </si>
  <si>
    <t>02-3451-1059</t>
    <phoneticPr fontId="28" type="noConversion"/>
  </si>
  <si>
    <t>㈜한국토지신탁</t>
    <phoneticPr fontId="28" type="noConversion"/>
  </si>
  <si>
    <t>경주시 황성동 45
[미정]</t>
    <phoneticPr fontId="28" type="noConversion"/>
  </si>
  <si>
    <t>02-3451-1087</t>
    <phoneticPr fontId="28" type="noConversion"/>
  </si>
  <si>
    <t>자체
분양</t>
    <phoneticPr fontId="28" type="noConversion"/>
  </si>
  <si>
    <t>02-3451-1027</t>
    <phoneticPr fontId="28" type="noConversion"/>
  </si>
  <si>
    <t>순천시 조레동 161-10
[순천 왕지 트리마제 2BL]</t>
    <phoneticPr fontId="28" type="noConversion"/>
  </si>
  <si>
    <t>순천시 조례동 168
[순천 왕지 트리마제 1BL]</t>
    <phoneticPr fontId="28" type="noConversion"/>
  </si>
  <si>
    <t>㈜한라</t>
    <phoneticPr fontId="28" type="noConversion"/>
  </si>
  <si>
    <t>자체
분양</t>
    <phoneticPr fontId="28" type="noConversion"/>
  </si>
  <si>
    <t>부천시 소사본동 70-12
[부천소사역 한라비발디]</t>
    <phoneticPr fontId="28" type="noConversion"/>
  </si>
  <si>
    <t>02-3434-5690</t>
    <phoneticPr fontId="28" type="noConversion"/>
  </si>
  <si>
    <t>현대건설㈜</t>
    <phoneticPr fontId="28" type="noConversion"/>
  </si>
  <si>
    <t>파주시 와동동 1471-2,3
[힐스테이트 더 운정]</t>
    <phoneticPr fontId="28" type="noConversion"/>
  </si>
  <si>
    <t>단순
도급</t>
    <phoneticPr fontId="28" type="noConversion"/>
  </si>
  <si>
    <t>1522-1157</t>
    <phoneticPr fontId="28" type="noConversion"/>
  </si>
  <si>
    <t>현대건설㈜</t>
    <phoneticPr fontId="28" type="noConversion"/>
  </si>
  <si>
    <t>단순
도급</t>
    <phoneticPr fontId="28" type="noConversion"/>
  </si>
  <si>
    <t>양주시 옥정신도시 B5~B10 블록
[힐스테이트 양주옥정 파티오포레]</t>
    <phoneticPr fontId="28" type="noConversion"/>
  </si>
  <si>
    <t>1577-7755</t>
    <phoneticPr fontId="28" type="noConversion"/>
  </si>
  <si>
    <t>현대엔지니어링㈜</t>
    <phoneticPr fontId="28" type="noConversion"/>
  </si>
  <si>
    <t>단순
도급</t>
    <phoneticPr fontId="28" type="noConversion"/>
  </si>
  <si>
    <t>진주시 평거동 148
[미정]</t>
    <phoneticPr fontId="28" type="noConversion"/>
  </si>
  <si>
    <t>1644-0620</t>
    <phoneticPr fontId="28" type="noConversion"/>
  </si>
  <si>
    <t>대구</t>
    <phoneticPr fontId="28" type="noConversion"/>
  </si>
  <si>
    <t>남구 봉덕동 1006-1
[힐스테이트 영대병원역]</t>
    <phoneticPr fontId="28" type="noConversion"/>
  </si>
  <si>
    <t>1644-0620</t>
    <phoneticPr fontId="28" type="noConversion"/>
  </si>
  <si>
    <t>광주</t>
    <phoneticPr fontId="28" type="noConversion"/>
  </si>
  <si>
    <t xml:space="preserve">현대엔지니어링㈜ </t>
    <phoneticPr fontId="28" type="noConversion"/>
  </si>
  <si>
    <t>조합</t>
    <phoneticPr fontId="28" type="noConversion"/>
  </si>
  <si>
    <t>1644-0620</t>
    <phoneticPr fontId="28" type="noConversion"/>
  </si>
  <si>
    <t>남구 월산동 258
[힐스테이트 월산]</t>
    <phoneticPr fontId="28" type="noConversion"/>
  </si>
  <si>
    <t>화성동탄2 A106, A107 블록
[미정]</t>
    <phoneticPr fontId="28" type="noConversion"/>
  </si>
  <si>
    <t>02-6303-0646</t>
    <phoneticPr fontId="28" type="noConversion"/>
  </si>
  <si>
    <t>공동사업
총 1,256호</t>
    <phoneticPr fontId="28" type="noConversion"/>
  </si>
  <si>
    <t>금호건설㈜
㈜태영건설
신동아건설㈜</t>
    <phoneticPr fontId="28" type="noConversion"/>
  </si>
  <si>
    <t>㈜대우건설</t>
    <phoneticPr fontId="28" type="noConversion"/>
  </si>
  <si>
    <t>단순
도급</t>
    <phoneticPr fontId="28" type="noConversion"/>
  </si>
  <si>
    <t>경산시 중산동 629
[펜타힐즈 3차]</t>
    <phoneticPr fontId="28" type="noConversion"/>
  </si>
  <si>
    <t>1670-1000</t>
    <phoneticPr fontId="28" type="noConversion"/>
  </si>
  <si>
    <t>자체
분양</t>
    <phoneticPr fontId="28" type="noConversion"/>
  </si>
  <si>
    <t>1670-1000</t>
    <phoneticPr fontId="28" type="noConversion"/>
  </si>
  <si>
    <t>수원시 영통구 망포동 234-7
[영통 푸르지오 트레센츠]</t>
    <phoneticPr fontId="28" type="noConversion"/>
  </si>
  <si>
    <t>수원시 영통구 망포동 234-6
[영통 푸르지오 파인베르]</t>
    <phoneticPr fontId="28" type="noConversion"/>
  </si>
  <si>
    <t>코오롱글로벌㈜</t>
    <phoneticPr fontId="28" type="noConversion"/>
  </si>
  <si>
    <t>조합</t>
    <phoneticPr fontId="28" type="noConversion"/>
  </si>
  <si>
    <t>동래구 사직동 566-3
[사직 하늘채 리센티아]</t>
    <phoneticPr fontId="28" type="noConversion"/>
  </si>
  <si>
    <t>경기</t>
    <phoneticPr fontId="28" type="noConversion"/>
  </si>
  <si>
    <t>경남</t>
    <phoneticPr fontId="28" type="noConversion"/>
  </si>
  <si>
    <t>경북</t>
    <phoneticPr fontId="28" type="noConversion"/>
  </si>
  <si>
    <t>부산</t>
    <phoneticPr fontId="28" type="noConversion"/>
  </si>
  <si>
    <t>1588-1785</t>
    <phoneticPr fontId="28" type="noConversion"/>
  </si>
  <si>
    <t>세종</t>
    <phoneticPr fontId="28" type="noConversion"/>
  </si>
  <si>
    <t>㈜한라</t>
    <phoneticPr fontId="28" type="noConversion"/>
  </si>
  <si>
    <t>단순
도급</t>
    <phoneticPr fontId="28" type="noConversion"/>
  </si>
  <si>
    <t>천안시 서북구 부대동 760
[천안부성 한라비발디]</t>
    <phoneticPr fontId="28" type="noConversion"/>
  </si>
  <si>
    <t>02-3434-5690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</si>
</sst>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5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9"/>
      <color theme="1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7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7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7" fillId="0" borderId="0"/>
  </cellStyleXfs>
  <cellXfs count="128">
    <xf numFmtId="0" fontId="0" fillId="0" borderId="0" xfId="0" applyNumberFormat="1">
      <alignment vertical="center"/>
    </xf>
    <xf numFmtId="0" fontId="27" fillId="0" borderId="0" xfId="43" applyNumberFormat="1"/>
    <xf numFmtId="0" fontId="27" fillId="0" borderId="0" xfId="43" applyNumberFormat="1" applyAlignment="1">
      <alignment vertical="center"/>
    </xf>
    <xf numFmtId="177" fontId="27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7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0" fontId="18" fillId="0" borderId="0" xfId="43" applyFont="1" applyAlignment="1"/>
    <xf numFmtId="0" fontId="24" fillId="0" borderId="0" xfId="43" applyNumberFormat="1" applyFont="1" applyBorder="1" applyAlignment="1">
      <alignment horizontal="center" vertical="center"/>
    </xf>
    <xf numFmtId="179" fontId="30" fillId="0" borderId="23" xfId="43" applyNumberFormat="1" applyFont="1" applyFill="1" applyBorder="1" applyAlignment="1">
      <alignment horizontal="center" vertical="center" wrapText="1"/>
    </xf>
    <xf numFmtId="41" fontId="30" fillId="0" borderId="26" xfId="43" applyNumberFormat="1" applyFont="1" applyFill="1" applyBorder="1" applyAlignment="1">
      <alignment horizontal="center" vertical="center"/>
    </xf>
    <xf numFmtId="41" fontId="30" fillId="0" borderId="27" xfId="43" applyNumberFormat="1" applyFont="1" applyFill="1" applyBorder="1" applyAlignment="1">
      <alignment horizontal="center" vertical="center"/>
    </xf>
    <xf numFmtId="0" fontId="32" fillId="0" borderId="0" xfId="43" applyFont="1" applyAlignment="1"/>
    <xf numFmtId="180" fontId="30" fillId="0" borderId="27" xfId="43" applyNumberFormat="1" applyFont="1" applyFill="1" applyBorder="1" applyAlignment="1">
      <alignment horizontal="center" vertical="center" wrapText="1"/>
    </xf>
    <xf numFmtId="176" fontId="30" fillId="26" borderId="27" xfId="43" applyNumberFormat="1" applyFont="1" applyFill="1" applyBorder="1" applyAlignment="1">
      <alignment horizontal="center" vertical="center"/>
    </xf>
    <xf numFmtId="41" fontId="29" fillId="26" borderId="26" xfId="43" applyNumberFormat="1" applyFont="1" applyFill="1" applyBorder="1" applyAlignment="1">
      <alignment horizontal="center" vertical="center"/>
    </xf>
    <xf numFmtId="0" fontId="29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3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3" fillId="0" borderId="13" xfId="43" applyNumberFormat="1" applyFont="1" applyBorder="1" applyAlignment="1"/>
    <xf numFmtId="0" fontId="22" fillId="0" borderId="24" xfId="43" applyNumberFormat="1" applyFont="1" applyFill="1" applyBorder="1" applyAlignment="1">
      <alignment vertical="top"/>
    </xf>
    <xf numFmtId="0" fontId="22" fillId="0" borderId="25" xfId="43" applyNumberFormat="1" applyFont="1" applyFill="1" applyBorder="1" applyAlignment="1">
      <alignment vertical="top"/>
    </xf>
    <xf numFmtId="0" fontId="22" fillId="0" borderId="26" xfId="43" applyNumberFormat="1" applyFont="1" applyFill="1" applyBorder="1" applyAlignment="1">
      <alignment vertical="top"/>
    </xf>
    <xf numFmtId="0" fontId="23" fillId="0" borderId="0" xfId="43" applyNumberFormat="1" applyFont="1" applyAlignment="1">
      <alignment horizontal="center" vertical="center"/>
    </xf>
    <xf numFmtId="0" fontId="20" fillId="0" borderId="19" xfId="43" applyNumberFormat="1" applyFont="1" applyFill="1" applyBorder="1" applyAlignment="1">
      <alignment horizontal="center" vertical="center" wrapText="1"/>
    </xf>
    <xf numFmtId="0" fontId="20" fillId="0" borderId="20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30" fillId="0" borderId="24" xfId="43" applyFont="1" applyFill="1" applyBorder="1" applyAlignment="1">
      <alignment horizontal="center" vertical="center" wrapText="1"/>
    </xf>
    <xf numFmtId="0" fontId="30" fillId="0" borderId="26" xfId="43" applyFont="1" applyFill="1" applyBorder="1" applyAlignment="1">
      <alignment horizontal="center" vertical="center" wrapText="1"/>
    </xf>
    <xf numFmtId="0" fontId="31" fillId="0" borderId="24" xfId="43" applyFont="1" applyFill="1" applyBorder="1" applyAlignment="1">
      <alignment horizontal="center" vertical="center" wrapText="1" shrinkToFit="1"/>
    </xf>
    <xf numFmtId="0" fontId="31" fillId="0" borderId="26" xfId="43" applyFont="1" applyFill="1" applyBorder="1" applyAlignment="1">
      <alignment horizontal="center" vertical="center" wrapText="1" shrinkToFit="1"/>
    </xf>
    <xf numFmtId="0" fontId="29" fillId="26" borderId="21" xfId="43" applyFont="1" applyFill="1" applyBorder="1" applyAlignment="1">
      <alignment horizontal="center" vertical="center"/>
    </xf>
    <xf numFmtId="0" fontId="29" fillId="26" borderId="22" xfId="43" applyFont="1" applyFill="1" applyBorder="1" applyAlignment="1">
      <alignment horizontal="center" vertical="center"/>
    </xf>
    <xf numFmtId="0" fontId="29" fillId="26" borderId="23" xfId="43" applyFont="1" applyFill="1" applyBorder="1" applyAlignment="1">
      <alignment horizontal="center" vertical="center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  <xf numFmtId="0" fontId="29" fillId="0" borderId="24" xfId="43" applyFont="1" applyFill="1" applyBorder="1" applyAlignment="1">
      <alignment horizontal="center" vertical="top"/>
    </xf>
    <xf numFmtId="0" fontId="29" fillId="0" borderId="26" xfId="43" applyFont="1" applyFill="1" applyBorder="1" applyAlignment="1">
      <alignment horizontal="center" vertical="top"/>
    </xf>
    <xf numFmtId="0" fontId="30" fillId="0" borderId="25" xfId="43" applyFont="1" applyFill="1" applyBorder="1" applyAlignment="1">
      <alignment horizontal="center" vertical="center" wrapText="1"/>
    </xf>
    <xf numFmtId="0" fontId="29" fillId="0" borderId="25" xfId="43" applyFont="1" applyFill="1" applyBorder="1" applyAlignment="1">
      <alignment horizontal="center" vertical="top"/>
    </xf>
    <xf numFmtId="0" fontId="31" fillId="0" borderId="25" xfId="43" applyFont="1" applyFill="1" applyBorder="1" applyAlignment="1">
      <alignment horizontal="center" vertical="center" wrapText="1" shrinkToFit="1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34" fillId="0" borderId="19" xfId="43" applyNumberFormat="1" applyFont="1" applyFill="1" applyBorder="1" applyAlignment="1">
      <alignment horizontal="center" vertical="center" wrapText="1" shrinkToFit="1"/>
    </xf>
    <xf numFmtId="0" fontId="34" fillId="0" borderId="20" xfId="43" applyNumberFormat="1" applyFont="1" applyFill="1" applyBorder="1" applyAlignment="1">
      <alignment horizontal="center" vertical="center" wrapText="1" shrinkToFit="1"/>
    </xf>
    <xf numFmtId="0" fontId="34" fillId="0" borderId="11" xfId="43" applyNumberFormat="1" applyFont="1" applyFill="1" applyBorder="1" applyAlignment="1">
      <alignment horizontal="center" vertical="center" wrapText="1" shrinkToFit="1"/>
    </xf>
    <xf numFmtId="0" fontId="26" fillId="0" borderId="19" xfId="43" applyNumberFormat="1" applyFont="1" applyFill="1" applyBorder="1" applyAlignment="1">
      <alignment horizontal="center" vertical="center" wrapText="1" shrinkToFit="1"/>
    </xf>
    <xf numFmtId="0" fontId="26" fillId="0" borderId="11" xfId="43" applyNumberFormat="1" applyFont="1" applyFill="1" applyBorder="1" applyAlignment="1">
      <alignment horizontal="center" vertical="center" wrapText="1" shrinkToFit="1"/>
    </xf>
    <xf numFmtId="0" fontId="20" fillId="0" borderId="20" xfId="43" applyFont="1" applyFill="1" applyBorder="1" applyAlignment="1">
      <alignment horizontal="center" vertical="center" wrapText="1"/>
    </xf>
    <xf numFmtId="0" fontId="20" fillId="0" borderId="11" xfId="43" applyFont="1" applyFill="1" applyBorder="1" applyAlignment="1">
      <alignment horizontal="center" vertical="center" wrapText="1"/>
    </xf>
    <xf numFmtId="0" fontId="20" fillId="0" borderId="19" xfId="43" applyFont="1" applyFill="1" applyBorder="1" applyAlignment="1">
      <alignment horizontal="center" vertical="center" wrapText="1"/>
    </xf>
    <xf numFmtId="0" fontId="25" fillId="0" borderId="19" xfId="43" applyFont="1" applyFill="1" applyBorder="1" applyAlignment="1">
      <alignment horizontal="center" vertical="center" wrapText="1" shrinkToFit="1"/>
    </xf>
    <xf numFmtId="0" fontId="25" fillId="0" borderId="11" xfId="43" applyFont="1" applyFill="1" applyBorder="1" applyAlignment="1">
      <alignment horizontal="center" vertical="center" wrapText="1" shrinkToFit="1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"/>
  <sheetViews>
    <sheetView tabSelected="1" zoomScale="85" zoomScaleNormal="85" zoomScaleSheetLayoutView="75" workbookViewId="0">
      <pane ySplit="6" topLeftCell="A7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72" t="s">
        <v>48</v>
      </c>
      <c r="B1" s="72"/>
      <c r="C1" s="72"/>
      <c r="D1" s="72"/>
      <c r="E1" s="72"/>
      <c r="F1" s="72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16626</v>
      </c>
      <c r="C6" s="24">
        <f t="shared" ref="C6:F6" si="0">SUM(C8,C13)</f>
        <v>6865</v>
      </c>
      <c r="D6" s="24">
        <f t="shared" si="0"/>
        <v>536</v>
      </c>
      <c r="E6" s="24">
        <f t="shared" si="0"/>
        <v>2208</v>
      </c>
      <c r="F6" s="24">
        <f t="shared" si="0"/>
        <v>7017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6801</v>
      </c>
      <c r="C8" s="41">
        <f t="shared" ref="C8:F8" si="1">SUM(C9:C11)</f>
        <v>3510</v>
      </c>
      <c r="D8" s="41">
        <f t="shared" si="1"/>
        <v>0</v>
      </c>
      <c r="E8" s="41">
        <f t="shared" si="1"/>
        <v>1518</v>
      </c>
      <c r="F8" s="41">
        <f t="shared" si="1"/>
        <v>1773</v>
      </c>
      <c r="G8" s="3"/>
    </row>
    <row r="9" spans="1:7" s="2" customFormat="1" ht="30.75" customHeight="1" x14ac:dyDescent="0.15">
      <c r="A9" s="19" t="s">
        <v>27</v>
      </c>
      <c r="B9" s="36">
        <f>SUM(C9:F9)</f>
        <v>684</v>
      </c>
      <c r="C9" s="37">
        <v>0</v>
      </c>
      <c r="D9" s="37">
        <v>0</v>
      </c>
      <c r="E9" s="38">
        <v>684</v>
      </c>
      <c r="F9" s="37">
        <v>0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0</v>
      </c>
      <c r="C10" s="37">
        <v>0</v>
      </c>
      <c r="D10" s="37">
        <v>0</v>
      </c>
      <c r="E10" s="39">
        <v>0</v>
      </c>
      <c r="F10" s="37">
        <v>0</v>
      </c>
    </row>
    <row r="11" spans="1:7" s="2" customFormat="1" ht="30.75" customHeight="1" x14ac:dyDescent="0.15">
      <c r="A11" s="20" t="s">
        <v>25</v>
      </c>
      <c r="B11" s="36">
        <f t="shared" si="2"/>
        <v>6117</v>
      </c>
      <c r="C11" s="37">
        <v>3510</v>
      </c>
      <c r="D11" s="40">
        <v>0</v>
      </c>
      <c r="E11" s="39">
        <f>304+530</f>
        <v>834</v>
      </c>
      <c r="F11" s="40">
        <v>1773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9825</v>
      </c>
      <c r="C13" s="41">
        <f t="shared" ref="C13:F13" si="3">SUM(C14:C27)</f>
        <v>3355</v>
      </c>
      <c r="D13" s="41">
        <f t="shared" si="3"/>
        <v>536</v>
      </c>
      <c r="E13" s="41">
        <f t="shared" si="3"/>
        <v>690</v>
      </c>
      <c r="F13" s="41">
        <f t="shared" si="3"/>
        <v>5244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690</v>
      </c>
      <c r="C14" s="37">
        <v>0</v>
      </c>
      <c r="D14" s="37">
        <v>0</v>
      </c>
      <c r="E14" s="37">
        <v>690</v>
      </c>
      <c r="F14" s="37">
        <v>0</v>
      </c>
    </row>
    <row r="15" spans="1:7" s="2" customFormat="1" ht="30.75" customHeight="1" x14ac:dyDescent="0.15">
      <c r="A15" s="20" t="s">
        <v>23</v>
      </c>
      <c r="B15" s="36">
        <f t="shared" si="2"/>
        <v>695</v>
      </c>
      <c r="C15" s="37">
        <v>0</v>
      </c>
      <c r="D15" s="37">
        <v>0</v>
      </c>
      <c r="E15" s="37">
        <v>0</v>
      </c>
      <c r="F15" s="37">
        <v>695</v>
      </c>
    </row>
    <row r="16" spans="1:7" s="2" customFormat="1" ht="30.75" customHeight="1" x14ac:dyDescent="0.15">
      <c r="A16" s="20" t="s">
        <v>22</v>
      </c>
      <c r="B16" s="36">
        <f t="shared" si="2"/>
        <v>741</v>
      </c>
      <c r="C16" s="37">
        <v>0</v>
      </c>
      <c r="D16" s="37">
        <v>0</v>
      </c>
      <c r="E16" s="37">
        <v>0</v>
      </c>
      <c r="F16" s="37">
        <v>741</v>
      </c>
    </row>
    <row r="17" spans="1:6" s="2" customFormat="1" ht="30.75" customHeight="1" x14ac:dyDescent="0.15">
      <c r="A17" s="20" t="s">
        <v>21</v>
      </c>
      <c r="B17" s="36">
        <f t="shared" si="2"/>
        <v>0</v>
      </c>
      <c r="C17" s="37">
        <v>0</v>
      </c>
      <c r="D17" s="37">
        <v>0</v>
      </c>
      <c r="E17" s="37">
        <v>0</v>
      </c>
      <c r="F17" s="37">
        <v>0</v>
      </c>
    </row>
    <row r="18" spans="1:6" s="2" customFormat="1" ht="30.75" customHeight="1" x14ac:dyDescent="0.15">
      <c r="A18" s="20" t="s">
        <v>20</v>
      </c>
      <c r="B18" s="36">
        <f t="shared" si="2"/>
        <v>1054</v>
      </c>
      <c r="C18" s="37">
        <v>400</v>
      </c>
      <c r="D18" s="37">
        <v>0</v>
      </c>
      <c r="E18" s="37">
        <v>0</v>
      </c>
      <c r="F18" s="37">
        <v>654</v>
      </c>
    </row>
    <row r="19" spans="1:6" s="2" customFormat="1" ht="30.75" customHeight="1" x14ac:dyDescent="0.15">
      <c r="A19" s="20" t="s">
        <v>9</v>
      </c>
      <c r="B19" s="36">
        <f t="shared" si="2"/>
        <v>536</v>
      </c>
      <c r="C19" s="37">
        <v>0</v>
      </c>
      <c r="D19" s="37">
        <v>536</v>
      </c>
      <c r="E19" s="37">
        <v>0</v>
      </c>
      <c r="F19" s="37">
        <v>0</v>
      </c>
    </row>
    <row r="20" spans="1:6" s="2" customFormat="1" ht="30.75" customHeight="1" x14ac:dyDescent="0.15">
      <c r="A20" s="20" t="s">
        <v>19</v>
      </c>
      <c r="B20" s="36">
        <f t="shared" si="2"/>
        <v>0</v>
      </c>
      <c r="C20" s="37">
        <v>0</v>
      </c>
      <c r="D20" s="37">
        <v>0</v>
      </c>
      <c r="E20" s="37">
        <v>0</v>
      </c>
      <c r="F20" s="37">
        <v>0</v>
      </c>
    </row>
    <row r="21" spans="1:6" s="2" customFormat="1" ht="30.75" customHeight="1" x14ac:dyDescent="0.15">
      <c r="A21" s="20" t="s">
        <v>18</v>
      </c>
      <c r="B21" s="36">
        <f t="shared" si="2"/>
        <v>564</v>
      </c>
      <c r="C21" s="37">
        <v>0</v>
      </c>
      <c r="D21" s="37">
        <v>0</v>
      </c>
      <c r="E21" s="37">
        <v>0</v>
      </c>
      <c r="F21" s="37">
        <v>564</v>
      </c>
    </row>
    <row r="22" spans="1:6" s="2" customFormat="1" ht="30.75" customHeight="1" x14ac:dyDescent="0.15">
      <c r="A22" s="20" t="s">
        <v>17</v>
      </c>
      <c r="B22" s="36">
        <f t="shared" si="2"/>
        <v>654</v>
      </c>
      <c r="C22" s="37">
        <v>0</v>
      </c>
      <c r="D22" s="37">
        <v>0</v>
      </c>
      <c r="E22" s="37">
        <v>0</v>
      </c>
      <c r="F22" s="42">
        <v>654</v>
      </c>
    </row>
    <row r="23" spans="1:6" s="2" customFormat="1" ht="30.75" customHeight="1" x14ac:dyDescent="0.15">
      <c r="A23" s="20" t="s">
        <v>16</v>
      </c>
      <c r="B23" s="36">
        <f t="shared" si="2"/>
        <v>0</v>
      </c>
      <c r="C23" s="37">
        <v>0</v>
      </c>
      <c r="D23" s="37">
        <v>0</v>
      </c>
      <c r="E23" s="37">
        <v>0</v>
      </c>
      <c r="F23" s="42">
        <v>0</v>
      </c>
    </row>
    <row r="24" spans="1:6" s="2" customFormat="1" ht="30.75" customHeight="1" x14ac:dyDescent="0.15">
      <c r="A24" s="20" t="s">
        <v>15</v>
      </c>
      <c r="B24" s="36">
        <f t="shared" si="2"/>
        <v>2939</v>
      </c>
      <c r="C24" s="37">
        <v>2019</v>
      </c>
      <c r="D24" s="37">
        <v>0</v>
      </c>
      <c r="E24" s="37">
        <v>0</v>
      </c>
      <c r="F24" s="42">
        <v>920</v>
      </c>
    </row>
    <row r="25" spans="1:6" s="2" customFormat="1" ht="30.75" customHeight="1" x14ac:dyDescent="0.15">
      <c r="A25" s="20" t="s">
        <v>14</v>
      </c>
      <c r="B25" s="36">
        <f t="shared" si="2"/>
        <v>1114</v>
      </c>
      <c r="C25" s="37">
        <v>936</v>
      </c>
      <c r="D25" s="37">
        <v>0</v>
      </c>
      <c r="E25" s="37">
        <v>0</v>
      </c>
      <c r="F25" s="42">
        <v>178</v>
      </c>
    </row>
    <row r="26" spans="1:6" s="2" customFormat="1" ht="30.75" customHeight="1" x14ac:dyDescent="0.15">
      <c r="A26" s="20" t="s">
        <v>13</v>
      </c>
      <c r="B26" s="36">
        <f t="shared" si="2"/>
        <v>704</v>
      </c>
      <c r="C26" s="37">
        <v>0</v>
      </c>
      <c r="D26" s="37">
        <v>0</v>
      </c>
      <c r="E26" s="37">
        <v>0</v>
      </c>
      <c r="F26" s="42">
        <v>704</v>
      </c>
    </row>
    <row r="27" spans="1:6" s="2" customFormat="1" ht="30.75" customHeight="1" x14ac:dyDescent="0.15">
      <c r="A27" s="20" t="s">
        <v>12</v>
      </c>
      <c r="B27" s="36">
        <f t="shared" si="2"/>
        <v>134</v>
      </c>
      <c r="C27" s="37">
        <v>0</v>
      </c>
      <c r="D27" s="37">
        <v>0</v>
      </c>
      <c r="E27" s="37">
        <v>0</v>
      </c>
      <c r="F27" s="42">
        <v>134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8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22"/>
  <sheetViews>
    <sheetView zoomScaleNormal="100" zoomScaleSheetLayoutView="85" workbookViewId="0">
      <pane ySplit="7" topLeftCell="A8" activePane="bottomLeft" state="frozen"/>
      <selection pane="bottomLeft" activeCell="D2" sqref="D2"/>
    </sheetView>
  </sheetViews>
  <sheetFormatPr defaultColWidth="8.88671875" defaultRowHeight="13.5" x14ac:dyDescent="0.15"/>
  <cols>
    <col min="1" max="1" width="3.88671875" style="68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41.25" customHeight="1" x14ac:dyDescent="0.15">
      <c r="A1" s="110" t="s">
        <v>47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</row>
    <row r="2" spans="1:12" s="4" customFormat="1" ht="24.75" customHeight="1" x14ac:dyDescent="0.15">
      <c r="A2" s="56"/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2" s="13" customFormat="1" ht="18.75" customHeight="1" x14ac:dyDescent="0.15">
      <c r="A3" s="111" t="s">
        <v>1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4"/>
    </row>
    <row r="4" spans="1:12" s="13" customFormat="1" ht="3.75" customHeight="1" x14ac:dyDescent="0.15">
      <c r="A4" s="67"/>
      <c r="B4" s="50"/>
      <c r="C4" s="50"/>
      <c r="D4" s="50"/>
      <c r="E4" s="50"/>
      <c r="F4" s="29"/>
      <c r="G4" s="29"/>
      <c r="H4" s="29"/>
      <c r="I4" s="29"/>
      <c r="J4" s="50"/>
      <c r="K4" s="50"/>
      <c r="L4" s="14"/>
    </row>
    <row r="5" spans="1:12" s="15" customFormat="1" ht="21" customHeight="1" x14ac:dyDescent="0.15">
      <c r="A5" s="112" t="s">
        <v>34</v>
      </c>
      <c r="B5" s="114" t="s">
        <v>37</v>
      </c>
      <c r="C5" s="114" t="s">
        <v>39</v>
      </c>
      <c r="D5" s="114" t="s">
        <v>41</v>
      </c>
      <c r="E5" s="116" t="s">
        <v>40</v>
      </c>
      <c r="F5" s="118" t="s">
        <v>33</v>
      </c>
      <c r="G5" s="119"/>
      <c r="H5" s="119"/>
      <c r="I5" s="120"/>
      <c r="J5" s="121" t="s">
        <v>32</v>
      </c>
      <c r="K5" s="123" t="s">
        <v>10</v>
      </c>
    </row>
    <row r="6" spans="1:12" s="15" customFormat="1" ht="21" customHeight="1" x14ac:dyDescent="0.15">
      <c r="A6" s="113"/>
      <c r="B6" s="115"/>
      <c r="C6" s="115"/>
      <c r="D6" s="115"/>
      <c r="E6" s="117"/>
      <c r="F6" s="25" t="s">
        <v>35</v>
      </c>
      <c r="G6" s="25" t="s">
        <v>38</v>
      </c>
      <c r="H6" s="25" t="s">
        <v>36</v>
      </c>
      <c r="I6" s="25" t="s">
        <v>29</v>
      </c>
      <c r="J6" s="122"/>
      <c r="K6" s="124"/>
    </row>
    <row r="7" spans="1:12" s="47" customFormat="1" ht="17.100000000000001" customHeight="1" x14ac:dyDescent="0.15">
      <c r="A7" s="125" t="s">
        <v>11</v>
      </c>
      <c r="B7" s="126"/>
      <c r="C7" s="126"/>
      <c r="D7" s="127"/>
      <c r="E7" s="26"/>
      <c r="F7" s="27">
        <f>SUM(F13,F44,F48,F55,F60,F67,F72,F75,F78,F98,F108,F118,F122)</f>
        <v>16626</v>
      </c>
      <c r="G7" s="27">
        <f t="shared" ref="G7:I7" si="0">SUM(G13,G44,G48,G55,G60,G67,G72,G75,G78,G98,G108,G118,G122)</f>
        <v>14030</v>
      </c>
      <c r="H7" s="27">
        <f t="shared" si="0"/>
        <v>1706</v>
      </c>
      <c r="I7" s="27">
        <f t="shared" si="0"/>
        <v>890</v>
      </c>
      <c r="J7" s="27"/>
      <c r="K7" s="28"/>
    </row>
    <row r="8" spans="1:12" ht="16.5" customHeight="1" x14ac:dyDescent="0.15">
      <c r="A8" s="86" t="s">
        <v>27</v>
      </c>
      <c r="B8" s="74" t="s">
        <v>56</v>
      </c>
      <c r="C8" s="74" t="s">
        <v>57</v>
      </c>
      <c r="D8" s="73" t="s">
        <v>58</v>
      </c>
      <c r="E8" s="51">
        <v>52</v>
      </c>
      <c r="F8" s="52">
        <f>SUM(G8:I8)</f>
        <v>21</v>
      </c>
      <c r="G8" s="53">
        <v>7</v>
      </c>
      <c r="H8" s="53">
        <v>14</v>
      </c>
      <c r="I8" s="53">
        <v>0</v>
      </c>
      <c r="J8" s="73" t="s">
        <v>59</v>
      </c>
      <c r="K8" s="76"/>
    </row>
    <row r="9" spans="1:12" ht="16.5" customHeight="1" x14ac:dyDescent="0.15">
      <c r="A9" s="87"/>
      <c r="B9" s="74"/>
      <c r="C9" s="74"/>
      <c r="D9" s="74"/>
      <c r="E9" s="51">
        <v>59</v>
      </c>
      <c r="F9" s="52">
        <f t="shared" ref="F9:F11" si="1">SUM(G9:I9)</f>
        <v>427</v>
      </c>
      <c r="G9" s="53">
        <v>238</v>
      </c>
      <c r="H9" s="53">
        <v>189</v>
      </c>
      <c r="I9" s="53">
        <v>0</v>
      </c>
      <c r="J9" s="74"/>
      <c r="K9" s="77"/>
    </row>
    <row r="10" spans="1:12" ht="16.5" customHeight="1" x14ac:dyDescent="0.15">
      <c r="A10" s="87"/>
      <c r="B10" s="74"/>
      <c r="C10" s="74"/>
      <c r="D10" s="74"/>
      <c r="E10" s="51">
        <v>74</v>
      </c>
      <c r="F10" s="52">
        <f t="shared" si="1"/>
        <v>56</v>
      </c>
      <c r="G10" s="53">
        <v>23</v>
      </c>
      <c r="H10" s="53">
        <v>33</v>
      </c>
      <c r="I10" s="53">
        <v>0</v>
      </c>
      <c r="J10" s="74"/>
      <c r="K10" s="77"/>
    </row>
    <row r="11" spans="1:12" ht="16.5" customHeight="1" x14ac:dyDescent="0.15">
      <c r="A11" s="87"/>
      <c r="B11" s="74"/>
      <c r="C11" s="74"/>
      <c r="D11" s="74"/>
      <c r="E11" s="51">
        <v>84</v>
      </c>
      <c r="F11" s="52">
        <f t="shared" si="1"/>
        <v>180</v>
      </c>
      <c r="G11" s="53">
        <v>141</v>
      </c>
      <c r="H11" s="53">
        <v>39</v>
      </c>
      <c r="I11" s="53">
        <v>0</v>
      </c>
      <c r="J11" s="74"/>
      <c r="K11" s="77"/>
    </row>
    <row r="12" spans="1:12" ht="16.5" customHeight="1" x14ac:dyDescent="0.15">
      <c r="A12" s="87"/>
      <c r="B12" s="75"/>
      <c r="C12" s="75"/>
      <c r="D12" s="75"/>
      <c r="E12" s="54" t="s">
        <v>7</v>
      </c>
      <c r="F12" s="53">
        <f>SUM(F8:F11)</f>
        <v>684</v>
      </c>
      <c r="G12" s="53">
        <f>SUM(G8:G11)</f>
        <v>409</v>
      </c>
      <c r="H12" s="53">
        <f>SUM(H8:H11)</f>
        <v>275</v>
      </c>
      <c r="I12" s="53">
        <f>SUM(I8:I11)</f>
        <v>0</v>
      </c>
      <c r="J12" s="75"/>
      <c r="K12" s="78"/>
    </row>
    <row r="13" spans="1:12" s="66" customFormat="1" ht="16.5" customHeight="1" x14ac:dyDescent="0.15">
      <c r="A13" s="107" t="s">
        <v>28</v>
      </c>
      <c r="B13" s="108"/>
      <c r="C13" s="108"/>
      <c r="D13" s="109"/>
      <c r="E13" s="65"/>
      <c r="F13" s="46">
        <f>SUM(F12)</f>
        <v>684</v>
      </c>
      <c r="G13" s="46">
        <f t="shared" ref="G13:I13" si="2">SUM(G12)</f>
        <v>409</v>
      </c>
      <c r="H13" s="46">
        <f t="shared" si="2"/>
        <v>275</v>
      </c>
      <c r="I13" s="46">
        <f t="shared" si="2"/>
        <v>0</v>
      </c>
      <c r="J13" s="46"/>
      <c r="K13" s="45"/>
    </row>
    <row r="14" spans="1:12" ht="16.5" customHeight="1" x14ac:dyDescent="0.15">
      <c r="A14" s="86" t="s">
        <v>149</v>
      </c>
      <c r="B14" s="74" t="s">
        <v>66</v>
      </c>
      <c r="C14" s="74" t="s">
        <v>50</v>
      </c>
      <c r="D14" s="73" t="s">
        <v>67</v>
      </c>
      <c r="E14" s="51">
        <v>59</v>
      </c>
      <c r="F14" s="52">
        <f>SUM(G14:I14)</f>
        <v>138</v>
      </c>
      <c r="G14" s="53">
        <v>138</v>
      </c>
      <c r="H14" s="53">
        <v>0</v>
      </c>
      <c r="I14" s="53">
        <v>0</v>
      </c>
      <c r="J14" s="73" t="s">
        <v>68</v>
      </c>
      <c r="K14" s="100"/>
    </row>
    <row r="15" spans="1:12" ht="16.5" customHeight="1" x14ac:dyDescent="0.15">
      <c r="A15" s="87"/>
      <c r="B15" s="75"/>
      <c r="C15" s="75"/>
      <c r="D15" s="75"/>
      <c r="E15" s="54" t="s">
        <v>7</v>
      </c>
      <c r="F15" s="53">
        <f>SUM(F14:F14)</f>
        <v>138</v>
      </c>
      <c r="G15" s="53">
        <f>SUM(G14:G14)</f>
        <v>138</v>
      </c>
      <c r="H15" s="53">
        <f>SUM(H14:H14)</f>
        <v>0</v>
      </c>
      <c r="I15" s="53">
        <f>SUM(I14:I14)</f>
        <v>0</v>
      </c>
      <c r="J15" s="75"/>
      <c r="K15" s="101"/>
    </row>
    <row r="16" spans="1:12" ht="16.5" customHeight="1" x14ac:dyDescent="0.15">
      <c r="A16" s="87"/>
      <c r="B16" s="74" t="s">
        <v>110</v>
      </c>
      <c r="C16" s="74" t="s">
        <v>111</v>
      </c>
      <c r="D16" s="73" t="s">
        <v>112</v>
      </c>
      <c r="E16" s="51">
        <v>60</v>
      </c>
      <c r="F16" s="52">
        <f>SUM(G16:I16)</f>
        <v>64</v>
      </c>
      <c r="G16" s="53">
        <v>64</v>
      </c>
      <c r="H16" s="53">
        <v>0</v>
      </c>
      <c r="I16" s="53">
        <v>0</v>
      </c>
      <c r="J16" s="73" t="s">
        <v>113</v>
      </c>
      <c r="K16" s="76"/>
    </row>
    <row r="17" spans="1:11" ht="16.5" customHeight="1" x14ac:dyDescent="0.15">
      <c r="A17" s="87"/>
      <c r="B17" s="74"/>
      <c r="C17" s="74"/>
      <c r="D17" s="74"/>
      <c r="E17" s="51">
        <v>78</v>
      </c>
      <c r="F17" s="52">
        <f t="shared" ref="F17" si="3">SUM(G17:I17)</f>
        <v>102</v>
      </c>
      <c r="G17" s="53">
        <v>102</v>
      </c>
      <c r="H17" s="53">
        <v>0</v>
      </c>
      <c r="I17" s="53">
        <v>0</v>
      </c>
      <c r="J17" s="74"/>
      <c r="K17" s="77"/>
    </row>
    <row r="18" spans="1:11" ht="16.5" customHeight="1" x14ac:dyDescent="0.15">
      <c r="A18" s="87"/>
      <c r="B18" s="75"/>
      <c r="C18" s="75"/>
      <c r="D18" s="75"/>
      <c r="E18" s="54" t="s">
        <v>7</v>
      </c>
      <c r="F18" s="53">
        <f>SUM(F16:F17)</f>
        <v>166</v>
      </c>
      <c r="G18" s="53">
        <f>SUM(G16:G17)</f>
        <v>166</v>
      </c>
      <c r="H18" s="53">
        <f>SUM(H16:H17)</f>
        <v>0</v>
      </c>
      <c r="I18" s="53">
        <f>SUM(I16:I17)</f>
        <v>0</v>
      </c>
      <c r="J18" s="75"/>
      <c r="K18" s="78"/>
    </row>
    <row r="19" spans="1:11" ht="16.5" customHeight="1" x14ac:dyDescent="0.15">
      <c r="A19" s="87"/>
      <c r="B19" s="74" t="s">
        <v>138</v>
      </c>
      <c r="C19" s="74" t="s">
        <v>142</v>
      </c>
      <c r="D19" s="73" t="s">
        <v>145</v>
      </c>
      <c r="E19" s="51">
        <v>84</v>
      </c>
      <c r="F19" s="52">
        <f>SUM(G19:I19)</f>
        <v>386</v>
      </c>
      <c r="G19" s="53">
        <f>123+133+130</f>
        <v>386</v>
      </c>
      <c r="H19" s="53">
        <v>0</v>
      </c>
      <c r="I19" s="53">
        <v>0</v>
      </c>
      <c r="J19" s="73" t="s">
        <v>143</v>
      </c>
      <c r="K19" s="76"/>
    </row>
    <row r="20" spans="1:11" ht="16.5" customHeight="1" x14ac:dyDescent="0.15">
      <c r="A20" s="87"/>
      <c r="B20" s="74"/>
      <c r="C20" s="74"/>
      <c r="D20" s="74"/>
      <c r="E20" s="51">
        <v>105</v>
      </c>
      <c r="F20" s="52">
        <f t="shared" ref="F20" si="4">SUM(G20:I20)</f>
        <v>384</v>
      </c>
      <c r="G20" s="53">
        <f>300+84</f>
        <v>384</v>
      </c>
      <c r="H20" s="53">
        <v>0</v>
      </c>
      <c r="I20" s="53">
        <v>0</v>
      </c>
      <c r="J20" s="74"/>
      <c r="K20" s="77"/>
    </row>
    <row r="21" spans="1:11" ht="16.5" customHeight="1" x14ac:dyDescent="0.15">
      <c r="A21" s="87"/>
      <c r="B21" s="75"/>
      <c r="C21" s="75"/>
      <c r="D21" s="75"/>
      <c r="E21" s="54" t="s">
        <v>7</v>
      </c>
      <c r="F21" s="53">
        <f>SUM(F19:F20)</f>
        <v>770</v>
      </c>
      <c r="G21" s="53">
        <f>SUM(G19:G20)</f>
        <v>770</v>
      </c>
      <c r="H21" s="53">
        <f>SUM(H19:H20)</f>
        <v>0</v>
      </c>
      <c r="I21" s="53">
        <f>SUM(I19:I20)</f>
        <v>0</v>
      </c>
      <c r="J21" s="75"/>
      <c r="K21" s="78"/>
    </row>
    <row r="22" spans="1:11" ht="16.5" customHeight="1" x14ac:dyDescent="0.15">
      <c r="A22" s="87"/>
      <c r="B22" s="74" t="s">
        <v>138</v>
      </c>
      <c r="C22" s="74" t="s">
        <v>142</v>
      </c>
      <c r="D22" s="73" t="s">
        <v>144</v>
      </c>
      <c r="E22" s="51">
        <v>84</v>
      </c>
      <c r="F22" s="52">
        <f>SUM(G22:I22)</f>
        <v>413</v>
      </c>
      <c r="G22" s="53">
        <f>75+205+133</f>
        <v>413</v>
      </c>
      <c r="H22" s="53">
        <v>0</v>
      </c>
      <c r="I22" s="53">
        <v>0</v>
      </c>
      <c r="J22" s="73" t="s">
        <v>143</v>
      </c>
      <c r="K22" s="76"/>
    </row>
    <row r="23" spans="1:11" ht="16.5" customHeight="1" x14ac:dyDescent="0.15">
      <c r="A23" s="87"/>
      <c r="B23" s="74"/>
      <c r="C23" s="74"/>
      <c r="D23" s="74"/>
      <c r="E23" s="51">
        <v>105</v>
      </c>
      <c r="F23" s="52">
        <f t="shared" ref="F23" si="5">SUM(G23:I23)</f>
        <v>383</v>
      </c>
      <c r="G23" s="53">
        <f>251+132</f>
        <v>383</v>
      </c>
      <c r="H23" s="53">
        <v>0</v>
      </c>
      <c r="I23" s="53">
        <v>0</v>
      </c>
      <c r="J23" s="74"/>
      <c r="K23" s="77"/>
    </row>
    <row r="24" spans="1:11" ht="16.5" customHeight="1" x14ac:dyDescent="0.15">
      <c r="A24" s="87"/>
      <c r="B24" s="75"/>
      <c r="C24" s="75"/>
      <c r="D24" s="75"/>
      <c r="E24" s="54" t="s">
        <v>7</v>
      </c>
      <c r="F24" s="53">
        <f>SUM(F22:F23)</f>
        <v>796</v>
      </c>
      <c r="G24" s="53">
        <f>SUM(G22:G23)</f>
        <v>796</v>
      </c>
      <c r="H24" s="53">
        <f>SUM(H22:H23)</f>
        <v>0</v>
      </c>
      <c r="I24" s="53">
        <f>SUM(I22:I23)</f>
        <v>0</v>
      </c>
      <c r="J24" s="75"/>
      <c r="K24" s="78"/>
    </row>
    <row r="25" spans="1:11" ht="16.5" customHeight="1" x14ac:dyDescent="0.15">
      <c r="A25" s="87"/>
      <c r="B25" s="73" t="s">
        <v>71</v>
      </c>
      <c r="C25" s="73" t="s">
        <v>72</v>
      </c>
      <c r="D25" s="73" t="s">
        <v>73</v>
      </c>
      <c r="E25" s="51">
        <v>59</v>
      </c>
      <c r="F25" s="52">
        <f>SUM(G25:I25)</f>
        <v>293</v>
      </c>
      <c r="G25" s="53">
        <v>161</v>
      </c>
      <c r="H25" s="53">
        <v>132</v>
      </c>
      <c r="I25" s="53">
        <v>0</v>
      </c>
      <c r="J25" s="73" t="s">
        <v>74</v>
      </c>
      <c r="K25" s="76"/>
    </row>
    <row r="26" spans="1:11" ht="16.5" customHeight="1" x14ac:dyDescent="0.15">
      <c r="A26" s="87"/>
      <c r="B26" s="74"/>
      <c r="C26" s="74"/>
      <c r="D26" s="74"/>
      <c r="E26" s="51">
        <v>74</v>
      </c>
      <c r="F26" s="52">
        <f t="shared" ref="F26:F27" si="6">SUM(G26:I26)</f>
        <v>105</v>
      </c>
      <c r="G26" s="53">
        <v>51</v>
      </c>
      <c r="H26" s="53">
        <v>54</v>
      </c>
      <c r="I26" s="53">
        <v>0</v>
      </c>
      <c r="J26" s="74"/>
      <c r="K26" s="77"/>
    </row>
    <row r="27" spans="1:11" ht="16.5" customHeight="1" x14ac:dyDescent="0.15">
      <c r="A27" s="87"/>
      <c r="B27" s="74"/>
      <c r="C27" s="74"/>
      <c r="D27" s="74"/>
      <c r="E27" s="51">
        <v>84</v>
      </c>
      <c r="F27" s="52">
        <f t="shared" si="6"/>
        <v>132</v>
      </c>
      <c r="G27" s="53">
        <v>48</v>
      </c>
      <c r="H27" s="53">
        <v>84</v>
      </c>
      <c r="I27" s="53">
        <v>0</v>
      </c>
      <c r="J27" s="74"/>
      <c r="K27" s="77"/>
    </row>
    <row r="28" spans="1:11" ht="16.5" customHeight="1" x14ac:dyDescent="0.15">
      <c r="A28" s="87"/>
      <c r="B28" s="75"/>
      <c r="C28" s="75"/>
      <c r="D28" s="75"/>
      <c r="E28" s="54" t="s">
        <v>7</v>
      </c>
      <c r="F28" s="53">
        <f>SUM(F25:F27)</f>
        <v>530</v>
      </c>
      <c r="G28" s="53">
        <f>SUM(G25:G27)</f>
        <v>260</v>
      </c>
      <c r="H28" s="53">
        <f>SUM(H25:H27)</f>
        <v>270</v>
      </c>
      <c r="I28" s="53">
        <f>SUM(I25:I27)</f>
        <v>0</v>
      </c>
      <c r="J28" s="75"/>
      <c r="K28" s="78"/>
    </row>
    <row r="29" spans="1:11" ht="16.5" customHeight="1" x14ac:dyDescent="0.15">
      <c r="A29" s="87"/>
      <c r="B29" s="73" t="s">
        <v>91</v>
      </c>
      <c r="C29" s="73" t="s">
        <v>92</v>
      </c>
      <c r="D29" s="73" t="s">
        <v>93</v>
      </c>
      <c r="E29" s="51">
        <v>59</v>
      </c>
      <c r="F29" s="52">
        <f>SUM(G29:I29)</f>
        <v>156</v>
      </c>
      <c r="G29" s="53">
        <v>16</v>
      </c>
      <c r="H29" s="53">
        <v>0</v>
      </c>
      <c r="I29" s="53">
        <v>140</v>
      </c>
      <c r="J29" s="73" t="s">
        <v>94</v>
      </c>
      <c r="K29" s="76"/>
    </row>
    <row r="30" spans="1:11" ht="16.5" customHeight="1" x14ac:dyDescent="0.15">
      <c r="A30" s="87"/>
      <c r="B30" s="74"/>
      <c r="C30" s="74"/>
      <c r="D30" s="74"/>
      <c r="E30" s="51">
        <v>103</v>
      </c>
      <c r="F30" s="52">
        <f t="shared" ref="F30" si="7">SUM(G30:I30)</f>
        <v>148</v>
      </c>
      <c r="G30" s="53">
        <v>148</v>
      </c>
      <c r="H30" s="53">
        <v>0</v>
      </c>
      <c r="I30" s="53">
        <v>0</v>
      </c>
      <c r="J30" s="74"/>
      <c r="K30" s="77"/>
    </row>
    <row r="31" spans="1:11" ht="16.5" customHeight="1" x14ac:dyDescent="0.15">
      <c r="A31" s="87"/>
      <c r="B31" s="75"/>
      <c r="C31" s="75"/>
      <c r="D31" s="75"/>
      <c r="E31" s="54" t="s">
        <v>7</v>
      </c>
      <c r="F31" s="53">
        <f>SUM(F29:F30)</f>
        <v>304</v>
      </c>
      <c r="G31" s="53">
        <f>SUM(G29:G30)</f>
        <v>164</v>
      </c>
      <c r="H31" s="53">
        <f>SUM(H29:H30)</f>
        <v>0</v>
      </c>
      <c r="I31" s="53">
        <f>SUM(I29:I30)</f>
        <v>140</v>
      </c>
      <c r="J31" s="75"/>
      <c r="K31" s="78"/>
    </row>
    <row r="32" spans="1:11" s="55" customFormat="1" ht="16.5" customHeight="1" x14ac:dyDescent="0.15">
      <c r="A32" s="87"/>
      <c r="B32" s="102" t="s">
        <v>118</v>
      </c>
      <c r="C32" s="102" t="s">
        <v>119</v>
      </c>
      <c r="D32" s="104" t="s">
        <v>120</v>
      </c>
      <c r="E32" s="51">
        <v>84</v>
      </c>
      <c r="F32" s="52">
        <f>SUM(G32:I32)</f>
        <v>809</v>
      </c>
      <c r="G32" s="53">
        <f>738+38+33</f>
        <v>809</v>
      </c>
      <c r="H32" s="53">
        <v>0</v>
      </c>
      <c r="I32" s="53">
        <v>0</v>
      </c>
      <c r="J32" s="104" t="s">
        <v>121</v>
      </c>
      <c r="K32" s="105"/>
    </row>
    <row r="33" spans="1:11" s="55" customFormat="1" ht="16.5" customHeight="1" x14ac:dyDescent="0.15">
      <c r="A33" s="87"/>
      <c r="B33" s="103"/>
      <c r="C33" s="103"/>
      <c r="D33" s="103"/>
      <c r="E33" s="54" t="s">
        <v>7</v>
      </c>
      <c r="F33" s="53">
        <f>SUM(F32:F32)</f>
        <v>809</v>
      </c>
      <c r="G33" s="53">
        <f>SUM(G32:G32)</f>
        <v>809</v>
      </c>
      <c r="H33" s="53">
        <f>SUM(H32:H32)</f>
        <v>0</v>
      </c>
      <c r="I33" s="53">
        <f>SUM(I32:I32)</f>
        <v>0</v>
      </c>
      <c r="J33" s="103"/>
      <c r="K33" s="106"/>
    </row>
    <row r="34" spans="1:11" ht="16.5" customHeight="1" x14ac:dyDescent="0.15">
      <c r="A34" s="87"/>
      <c r="B34" s="74" t="s">
        <v>60</v>
      </c>
      <c r="C34" s="74" t="s">
        <v>61</v>
      </c>
      <c r="D34" s="73" t="s">
        <v>62</v>
      </c>
      <c r="E34" s="51">
        <v>84</v>
      </c>
      <c r="F34" s="52">
        <f>SUM(G34:I34)</f>
        <v>761</v>
      </c>
      <c r="G34" s="53">
        <v>761</v>
      </c>
      <c r="H34" s="53">
        <v>0</v>
      </c>
      <c r="I34" s="53">
        <v>0</v>
      </c>
      <c r="J34" s="73" t="s">
        <v>63</v>
      </c>
      <c r="K34" s="100"/>
    </row>
    <row r="35" spans="1:11" ht="16.5" customHeight="1" x14ac:dyDescent="0.15">
      <c r="A35" s="87"/>
      <c r="B35" s="75"/>
      <c r="C35" s="75"/>
      <c r="D35" s="75"/>
      <c r="E35" s="54" t="s">
        <v>7</v>
      </c>
      <c r="F35" s="53">
        <f>SUM(F34:F34)</f>
        <v>761</v>
      </c>
      <c r="G35" s="53">
        <f>SUM(G34:G34)</f>
        <v>761</v>
      </c>
      <c r="H35" s="53">
        <f>SUM(H34:H34)</f>
        <v>0</v>
      </c>
      <c r="I35" s="53">
        <f>SUM(I34:I34)</f>
        <v>0</v>
      </c>
      <c r="J35" s="75"/>
      <c r="K35" s="101"/>
    </row>
    <row r="36" spans="1:11" ht="16.5" customHeight="1" x14ac:dyDescent="0.15">
      <c r="A36" s="87"/>
      <c r="B36" s="74" t="s">
        <v>78</v>
      </c>
      <c r="C36" s="74" t="s">
        <v>79</v>
      </c>
      <c r="D36" s="73" t="s">
        <v>80</v>
      </c>
      <c r="E36" s="51">
        <v>84</v>
      </c>
      <c r="F36" s="52">
        <f>SUM(G36:I36)</f>
        <v>82</v>
      </c>
      <c r="G36" s="53">
        <v>82</v>
      </c>
      <c r="H36" s="53">
        <v>0</v>
      </c>
      <c r="I36" s="53">
        <v>0</v>
      </c>
      <c r="J36" s="73"/>
      <c r="K36" s="76"/>
    </row>
    <row r="37" spans="1:11" ht="16.5" customHeight="1" x14ac:dyDescent="0.15">
      <c r="A37" s="87"/>
      <c r="B37" s="75"/>
      <c r="C37" s="75"/>
      <c r="D37" s="75"/>
      <c r="E37" s="54" t="s">
        <v>7</v>
      </c>
      <c r="F37" s="53">
        <f>SUM(F36:F36)</f>
        <v>82</v>
      </c>
      <c r="G37" s="53">
        <f>SUM(G36:G36)</f>
        <v>82</v>
      </c>
      <c r="H37" s="53">
        <f>SUM(H36:H36)</f>
        <v>0</v>
      </c>
      <c r="I37" s="53">
        <f>SUM(I36:I36)</f>
        <v>0</v>
      </c>
      <c r="J37" s="75"/>
      <c r="K37" s="78"/>
    </row>
    <row r="38" spans="1:11" ht="16.5" customHeight="1" x14ac:dyDescent="0.15">
      <c r="A38" s="87"/>
      <c r="B38" s="74" t="s">
        <v>114</v>
      </c>
      <c r="C38" s="74" t="s">
        <v>116</v>
      </c>
      <c r="D38" s="73" t="s">
        <v>115</v>
      </c>
      <c r="E38" s="51">
        <v>84</v>
      </c>
      <c r="F38" s="52">
        <f>SUM(G38:I38)</f>
        <v>738</v>
      </c>
      <c r="G38" s="53">
        <f>244+244+250</f>
        <v>738</v>
      </c>
      <c r="H38" s="53">
        <v>0</v>
      </c>
      <c r="I38" s="53">
        <v>0</v>
      </c>
      <c r="J38" s="73" t="s">
        <v>117</v>
      </c>
      <c r="K38" s="76"/>
    </row>
    <row r="39" spans="1:11" ht="16.5" customHeight="1" x14ac:dyDescent="0.15">
      <c r="A39" s="87"/>
      <c r="B39" s="74"/>
      <c r="C39" s="74"/>
      <c r="D39" s="74"/>
      <c r="E39" s="51">
        <v>154</v>
      </c>
      <c r="F39" s="52">
        <f>SUM(G39:I39)</f>
        <v>6</v>
      </c>
      <c r="G39" s="53">
        <v>6</v>
      </c>
      <c r="H39" s="53">
        <v>0</v>
      </c>
      <c r="I39" s="53">
        <v>0</v>
      </c>
      <c r="J39" s="74"/>
      <c r="K39" s="77"/>
    </row>
    <row r="40" spans="1:11" ht="16.5" customHeight="1" x14ac:dyDescent="0.15">
      <c r="A40" s="87"/>
      <c r="B40" s="75"/>
      <c r="C40" s="75"/>
      <c r="D40" s="75"/>
      <c r="E40" s="54" t="s">
        <v>7</v>
      </c>
      <c r="F40" s="53">
        <f>SUM(F38:F39)</f>
        <v>744</v>
      </c>
      <c r="G40" s="53">
        <f>SUM(G38:G39)</f>
        <v>744</v>
      </c>
      <c r="H40" s="53">
        <f>SUM(H38:H39)</f>
        <v>0</v>
      </c>
      <c r="I40" s="53">
        <f>SUM(I38:I39)</f>
        <v>0</v>
      </c>
      <c r="J40" s="75"/>
      <c r="K40" s="78"/>
    </row>
    <row r="41" spans="1:11" ht="16.5" customHeight="1" x14ac:dyDescent="0.15">
      <c r="A41" s="87"/>
      <c r="B41" s="74" t="s">
        <v>137</v>
      </c>
      <c r="C41" s="74" t="s">
        <v>106</v>
      </c>
      <c r="D41" s="73" t="s">
        <v>134</v>
      </c>
      <c r="E41" s="51">
        <v>84</v>
      </c>
      <c r="F41" s="52">
        <f>SUM(G41:I41)</f>
        <v>118</v>
      </c>
      <c r="G41" s="53">
        <v>118</v>
      </c>
      <c r="H41" s="53">
        <v>0</v>
      </c>
      <c r="I41" s="53">
        <v>0</v>
      </c>
      <c r="J41" s="73" t="s">
        <v>135</v>
      </c>
      <c r="K41" s="97" t="s">
        <v>136</v>
      </c>
    </row>
    <row r="42" spans="1:11" ht="16.5" customHeight="1" x14ac:dyDescent="0.15">
      <c r="A42" s="87"/>
      <c r="B42" s="74"/>
      <c r="C42" s="74"/>
      <c r="D42" s="74"/>
      <c r="E42" s="51">
        <v>99</v>
      </c>
      <c r="F42" s="52">
        <f>SUM(G42:I42)</f>
        <v>899</v>
      </c>
      <c r="G42" s="53">
        <v>899</v>
      </c>
      <c r="H42" s="53">
        <v>0</v>
      </c>
      <c r="I42" s="53">
        <v>0</v>
      </c>
      <c r="J42" s="74"/>
      <c r="K42" s="98"/>
    </row>
    <row r="43" spans="1:11" ht="16.5" customHeight="1" x14ac:dyDescent="0.15">
      <c r="A43" s="88"/>
      <c r="B43" s="75"/>
      <c r="C43" s="75"/>
      <c r="D43" s="75"/>
      <c r="E43" s="54" t="s">
        <v>7</v>
      </c>
      <c r="F43" s="53">
        <f>SUM(F41:F42)</f>
        <v>1017</v>
      </c>
      <c r="G43" s="53">
        <f>SUM(G41:G42)</f>
        <v>1017</v>
      </c>
      <c r="H43" s="53">
        <f>SUM(H41:H42)</f>
        <v>0</v>
      </c>
      <c r="I43" s="53">
        <f>SUM(I41:I42)</f>
        <v>0</v>
      </c>
      <c r="J43" s="75"/>
      <c r="K43" s="99"/>
    </row>
    <row r="44" spans="1:11" s="66" customFormat="1" ht="16.5" customHeight="1" x14ac:dyDescent="0.15">
      <c r="A44" s="94" t="s">
        <v>28</v>
      </c>
      <c r="B44" s="95"/>
      <c r="C44" s="95"/>
      <c r="D44" s="96"/>
      <c r="E44" s="65"/>
      <c r="F44" s="46">
        <f>SUM(F15,F18,F21,F24,F28,F31,F33,F35,F37,F40,F43)</f>
        <v>6117</v>
      </c>
      <c r="G44" s="46">
        <f t="shared" ref="G44:I44" si="8">SUM(G15,G18,G21,G24,G28,G31,G33,G35,G37,G40,G43)</f>
        <v>5707</v>
      </c>
      <c r="H44" s="46">
        <f t="shared" si="8"/>
        <v>270</v>
      </c>
      <c r="I44" s="46">
        <f t="shared" si="8"/>
        <v>140</v>
      </c>
      <c r="J44" s="46"/>
      <c r="K44" s="45"/>
    </row>
    <row r="45" spans="1:11" ht="16.5" customHeight="1" x14ac:dyDescent="0.15">
      <c r="A45" s="70" t="s">
        <v>152</v>
      </c>
      <c r="B45" s="74" t="s">
        <v>146</v>
      </c>
      <c r="C45" s="74" t="s">
        <v>147</v>
      </c>
      <c r="D45" s="73" t="s">
        <v>148</v>
      </c>
      <c r="E45" s="51">
        <v>59</v>
      </c>
      <c r="F45" s="52">
        <f>SUM(G45:I45)</f>
        <v>138</v>
      </c>
      <c r="G45" s="53">
        <f>30+1</f>
        <v>31</v>
      </c>
      <c r="H45" s="53">
        <v>107</v>
      </c>
      <c r="I45" s="53">
        <v>0</v>
      </c>
      <c r="J45" s="73" t="s">
        <v>153</v>
      </c>
      <c r="K45" s="76"/>
    </row>
    <row r="46" spans="1:11" ht="16.5" customHeight="1" x14ac:dyDescent="0.15">
      <c r="A46" s="70"/>
      <c r="B46" s="74"/>
      <c r="C46" s="74"/>
      <c r="D46" s="74"/>
      <c r="E46" s="51">
        <v>84</v>
      </c>
      <c r="F46" s="52">
        <f t="shared" ref="F46" si="9">SUM(G46:I46)</f>
        <v>552</v>
      </c>
      <c r="G46" s="53">
        <f>2+40+36</f>
        <v>78</v>
      </c>
      <c r="H46" s="53">
        <f>48+279+147</f>
        <v>474</v>
      </c>
      <c r="I46" s="53">
        <v>0</v>
      </c>
      <c r="J46" s="74"/>
      <c r="K46" s="77"/>
    </row>
    <row r="47" spans="1:11" ht="16.5" customHeight="1" x14ac:dyDescent="0.15">
      <c r="A47" s="70"/>
      <c r="B47" s="75"/>
      <c r="C47" s="75"/>
      <c r="D47" s="75"/>
      <c r="E47" s="54" t="s">
        <v>7</v>
      </c>
      <c r="F47" s="53">
        <f>SUM(F45:F46)</f>
        <v>690</v>
      </c>
      <c r="G47" s="53">
        <f>SUM(G45:G46)</f>
        <v>109</v>
      </c>
      <c r="H47" s="53">
        <f>SUM(H45:H46)</f>
        <v>581</v>
      </c>
      <c r="I47" s="53">
        <f>SUM(I45:I46)</f>
        <v>0</v>
      </c>
      <c r="J47" s="75"/>
      <c r="K47" s="78"/>
    </row>
    <row r="48" spans="1:11" s="66" customFormat="1" ht="16.5" customHeight="1" x14ac:dyDescent="0.15">
      <c r="A48" s="94" t="s">
        <v>28</v>
      </c>
      <c r="B48" s="95"/>
      <c r="C48" s="95"/>
      <c r="D48" s="96"/>
      <c r="E48" s="65"/>
      <c r="F48" s="46">
        <f>SUM(F47)</f>
        <v>690</v>
      </c>
      <c r="G48" s="46">
        <f t="shared" ref="G48:I48" si="10">SUM(G47)</f>
        <v>109</v>
      </c>
      <c r="H48" s="46">
        <f t="shared" si="10"/>
        <v>581</v>
      </c>
      <c r="I48" s="46">
        <f t="shared" si="10"/>
        <v>0</v>
      </c>
      <c r="J48" s="46"/>
      <c r="K48" s="45"/>
    </row>
    <row r="49" spans="1:11" ht="16.5" customHeight="1" x14ac:dyDescent="0.15">
      <c r="A49" s="86" t="s">
        <v>126</v>
      </c>
      <c r="B49" s="74" t="s">
        <v>122</v>
      </c>
      <c r="C49" s="74" t="s">
        <v>97</v>
      </c>
      <c r="D49" s="73" t="s">
        <v>127</v>
      </c>
      <c r="E49" s="51">
        <v>84</v>
      </c>
      <c r="F49" s="52">
        <f>SUM(G49:I49)</f>
        <v>222</v>
      </c>
      <c r="G49" s="53">
        <v>222</v>
      </c>
      <c r="H49" s="53">
        <v>0</v>
      </c>
      <c r="I49" s="53">
        <v>0</v>
      </c>
      <c r="J49" s="73" t="s">
        <v>128</v>
      </c>
      <c r="K49" s="76"/>
    </row>
    <row r="50" spans="1:11" ht="16.5" customHeight="1" x14ac:dyDescent="0.15">
      <c r="A50" s="87"/>
      <c r="B50" s="74"/>
      <c r="C50" s="74"/>
      <c r="D50" s="74"/>
      <c r="E50" s="51">
        <v>92</v>
      </c>
      <c r="F50" s="52">
        <f t="shared" ref="F50" si="11">SUM(G50:I50)</f>
        <v>74</v>
      </c>
      <c r="G50" s="53">
        <v>74</v>
      </c>
      <c r="H50" s="53">
        <v>0</v>
      </c>
      <c r="I50" s="53">
        <v>0</v>
      </c>
      <c r="J50" s="74"/>
      <c r="K50" s="77"/>
    </row>
    <row r="51" spans="1:11" ht="16.5" customHeight="1" x14ac:dyDescent="0.15">
      <c r="A51" s="87"/>
      <c r="B51" s="75"/>
      <c r="C51" s="75"/>
      <c r="D51" s="75"/>
      <c r="E51" s="54" t="s">
        <v>7</v>
      </c>
      <c r="F51" s="53">
        <f>SUM(F49:F50)</f>
        <v>296</v>
      </c>
      <c r="G51" s="53">
        <f>SUM(G49:G50)</f>
        <v>296</v>
      </c>
      <c r="H51" s="53">
        <f>SUM(H49:H50)</f>
        <v>0</v>
      </c>
      <c r="I51" s="53">
        <f>SUM(I49:I50)</f>
        <v>0</v>
      </c>
      <c r="J51" s="75"/>
      <c r="K51" s="78"/>
    </row>
    <row r="52" spans="1:11" ht="16.5" customHeight="1" x14ac:dyDescent="0.15">
      <c r="A52" s="87"/>
      <c r="B52" s="74" t="s">
        <v>53</v>
      </c>
      <c r="C52" s="74" t="s">
        <v>50</v>
      </c>
      <c r="D52" s="73" t="s">
        <v>54</v>
      </c>
      <c r="E52" s="51">
        <v>84</v>
      </c>
      <c r="F52" s="52">
        <f>SUM(G52:I52)</f>
        <v>369</v>
      </c>
      <c r="G52" s="53">
        <v>369</v>
      </c>
      <c r="H52" s="53">
        <v>0</v>
      </c>
      <c r="I52" s="53">
        <v>0</v>
      </c>
      <c r="J52" s="73" t="s">
        <v>55</v>
      </c>
      <c r="K52" s="76"/>
    </row>
    <row r="53" spans="1:11" ht="16.5" customHeight="1" x14ac:dyDescent="0.15">
      <c r="A53" s="87"/>
      <c r="B53" s="74"/>
      <c r="C53" s="74"/>
      <c r="D53" s="74"/>
      <c r="E53" s="51">
        <v>114</v>
      </c>
      <c r="F53" s="52">
        <f t="shared" ref="F53" si="12">SUM(G53:I53)</f>
        <v>30</v>
      </c>
      <c r="G53" s="53">
        <v>30</v>
      </c>
      <c r="H53" s="53">
        <v>0</v>
      </c>
      <c r="I53" s="53">
        <v>0</v>
      </c>
      <c r="J53" s="74"/>
      <c r="K53" s="77"/>
    </row>
    <row r="54" spans="1:11" ht="16.5" customHeight="1" x14ac:dyDescent="0.15">
      <c r="A54" s="88"/>
      <c r="B54" s="75"/>
      <c r="C54" s="75"/>
      <c r="D54" s="75"/>
      <c r="E54" s="54" t="s">
        <v>7</v>
      </c>
      <c r="F54" s="53">
        <f>SUM(F52:F53)</f>
        <v>399</v>
      </c>
      <c r="G54" s="53">
        <f>SUM(G52:G53)</f>
        <v>399</v>
      </c>
      <c r="H54" s="53">
        <f>SUM(H52:H53)</f>
        <v>0</v>
      </c>
      <c r="I54" s="53">
        <f>SUM(I52:I53)</f>
        <v>0</v>
      </c>
      <c r="J54" s="75"/>
      <c r="K54" s="78"/>
    </row>
    <row r="55" spans="1:11" s="66" customFormat="1" ht="16.5" customHeight="1" x14ac:dyDescent="0.15">
      <c r="A55" s="94" t="s">
        <v>28</v>
      </c>
      <c r="B55" s="95"/>
      <c r="C55" s="95"/>
      <c r="D55" s="96"/>
      <c r="E55" s="65"/>
      <c r="F55" s="46">
        <f>SUM(F51,F54)</f>
        <v>695</v>
      </c>
      <c r="G55" s="46">
        <f>SUM(G51,G54)</f>
        <v>695</v>
      </c>
      <c r="H55" s="46">
        <f>SUM(H51,H54)</f>
        <v>0</v>
      </c>
      <c r="I55" s="46">
        <f>SUM(I51,I54)</f>
        <v>0</v>
      </c>
      <c r="J55" s="46"/>
      <c r="K55" s="45"/>
    </row>
    <row r="56" spans="1:11" ht="16.5" customHeight="1" x14ac:dyDescent="0.15">
      <c r="A56" s="69" t="s">
        <v>129</v>
      </c>
      <c r="B56" s="74" t="s">
        <v>130</v>
      </c>
      <c r="C56" s="74" t="s">
        <v>131</v>
      </c>
      <c r="D56" s="73" t="s">
        <v>133</v>
      </c>
      <c r="E56" s="51">
        <v>49</v>
      </c>
      <c r="F56" s="52">
        <f>SUM(G56:I56)</f>
        <v>11</v>
      </c>
      <c r="G56" s="53">
        <v>9</v>
      </c>
      <c r="H56" s="53">
        <v>2</v>
      </c>
      <c r="I56" s="53">
        <v>0</v>
      </c>
      <c r="J56" s="73" t="s">
        <v>132</v>
      </c>
      <c r="K56" s="76"/>
    </row>
    <row r="57" spans="1:11" ht="16.5" customHeight="1" x14ac:dyDescent="0.15">
      <c r="A57" s="70"/>
      <c r="B57" s="74"/>
      <c r="C57" s="74"/>
      <c r="D57" s="74"/>
      <c r="E57" s="51">
        <v>75</v>
      </c>
      <c r="F57" s="52">
        <f t="shared" ref="F57:F58" si="13">SUM(G57:I57)</f>
        <v>73</v>
      </c>
      <c r="G57" s="53">
        <v>43</v>
      </c>
      <c r="H57" s="53">
        <v>30</v>
      </c>
      <c r="I57" s="53">
        <v>0</v>
      </c>
      <c r="J57" s="74"/>
      <c r="K57" s="77"/>
    </row>
    <row r="58" spans="1:11" ht="16.5" customHeight="1" x14ac:dyDescent="0.15">
      <c r="A58" s="70"/>
      <c r="B58" s="74"/>
      <c r="C58" s="74"/>
      <c r="D58" s="74"/>
      <c r="E58" s="51">
        <v>84</v>
      </c>
      <c r="F58" s="52">
        <f t="shared" si="13"/>
        <v>657</v>
      </c>
      <c r="G58" s="53">
        <v>109</v>
      </c>
      <c r="H58" s="53">
        <v>548</v>
      </c>
      <c r="I58" s="53">
        <v>0</v>
      </c>
      <c r="J58" s="74"/>
      <c r="K58" s="77"/>
    </row>
    <row r="59" spans="1:11" ht="16.5" customHeight="1" x14ac:dyDescent="0.15">
      <c r="A59" s="71"/>
      <c r="B59" s="75"/>
      <c r="C59" s="75"/>
      <c r="D59" s="75"/>
      <c r="E59" s="54" t="s">
        <v>7</v>
      </c>
      <c r="F59" s="53">
        <f>SUM(F56:F58)</f>
        <v>741</v>
      </c>
      <c r="G59" s="53">
        <f>SUM(G56:G58)</f>
        <v>161</v>
      </c>
      <c r="H59" s="53">
        <f>SUM(H56:H58)</f>
        <v>580</v>
      </c>
      <c r="I59" s="53">
        <f>SUM(I56:I58)</f>
        <v>0</v>
      </c>
      <c r="J59" s="75"/>
      <c r="K59" s="78"/>
    </row>
    <row r="60" spans="1:11" s="60" customFormat="1" ht="16.5" customHeight="1" x14ac:dyDescent="0.15">
      <c r="A60" s="83" t="s">
        <v>42</v>
      </c>
      <c r="B60" s="84"/>
      <c r="C60" s="84"/>
      <c r="D60" s="85"/>
      <c r="E60" s="62"/>
      <c r="F60" s="63">
        <f>SUM(F59)</f>
        <v>741</v>
      </c>
      <c r="G60" s="63">
        <f t="shared" ref="G60:I60" si="14">SUM(G59)</f>
        <v>161</v>
      </c>
      <c r="H60" s="63">
        <f t="shared" si="14"/>
        <v>580</v>
      </c>
      <c r="I60" s="63">
        <f t="shared" si="14"/>
        <v>0</v>
      </c>
      <c r="J60" s="63"/>
      <c r="K60" s="64"/>
    </row>
    <row r="61" spans="1:11" s="60" customFormat="1" ht="16.5" customHeight="1" x14ac:dyDescent="0.15">
      <c r="A61" s="89" t="s">
        <v>43</v>
      </c>
      <c r="B61" s="91" t="s">
        <v>71</v>
      </c>
      <c r="C61" s="91" t="s">
        <v>75</v>
      </c>
      <c r="D61" s="79" t="s">
        <v>76</v>
      </c>
      <c r="E61" s="57">
        <v>84</v>
      </c>
      <c r="F61" s="58">
        <f>SUM(G61:I61)</f>
        <v>400</v>
      </c>
      <c r="G61" s="59">
        <v>400</v>
      </c>
      <c r="H61" s="59">
        <v>0</v>
      </c>
      <c r="I61" s="59">
        <v>0</v>
      </c>
      <c r="J61" s="79" t="s">
        <v>77</v>
      </c>
      <c r="K61" s="81"/>
    </row>
    <row r="62" spans="1:11" s="60" customFormat="1" ht="16.5" customHeight="1" x14ac:dyDescent="0.15">
      <c r="A62" s="92"/>
      <c r="B62" s="80"/>
      <c r="C62" s="80"/>
      <c r="D62" s="80"/>
      <c r="E62" s="61" t="s">
        <v>7</v>
      </c>
      <c r="F62" s="59">
        <f>SUM(F61:F61)</f>
        <v>400</v>
      </c>
      <c r="G62" s="59">
        <f>SUM(G61:G61)</f>
        <v>400</v>
      </c>
      <c r="H62" s="59">
        <f>SUM(H61:H61)</f>
        <v>0</v>
      </c>
      <c r="I62" s="59">
        <f>SUM(I61:I61)</f>
        <v>0</v>
      </c>
      <c r="J62" s="80"/>
      <c r="K62" s="82"/>
    </row>
    <row r="63" spans="1:11" ht="16.5" customHeight="1" x14ac:dyDescent="0.15">
      <c r="A63" s="92"/>
      <c r="B63" s="74" t="s">
        <v>49</v>
      </c>
      <c r="C63" s="74" t="s">
        <v>50</v>
      </c>
      <c r="D63" s="73" t="s">
        <v>51</v>
      </c>
      <c r="E63" s="51">
        <v>69</v>
      </c>
      <c r="F63" s="52">
        <f>SUM(G63:I63)</f>
        <v>91</v>
      </c>
      <c r="G63" s="53">
        <v>91</v>
      </c>
      <c r="H63" s="53">
        <v>0</v>
      </c>
      <c r="I63" s="53">
        <v>0</v>
      </c>
      <c r="J63" s="73" t="s">
        <v>52</v>
      </c>
      <c r="K63" s="76"/>
    </row>
    <row r="64" spans="1:11" ht="16.5" customHeight="1" x14ac:dyDescent="0.15">
      <c r="A64" s="92"/>
      <c r="B64" s="74"/>
      <c r="C64" s="74"/>
      <c r="D64" s="74"/>
      <c r="E64" s="51">
        <v>75</v>
      </c>
      <c r="F64" s="52">
        <f t="shared" ref="F64:F65" si="15">SUM(G64:I64)</f>
        <v>230</v>
      </c>
      <c r="G64" s="53">
        <v>230</v>
      </c>
      <c r="H64" s="53">
        <v>0</v>
      </c>
      <c r="I64" s="53">
        <v>0</v>
      </c>
      <c r="J64" s="74"/>
      <c r="K64" s="77"/>
    </row>
    <row r="65" spans="1:11" ht="16.5" customHeight="1" x14ac:dyDescent="0.15">
      <c r="A65" s="92"/>
      <c r="B65" s="74"/>
      <c r="C65" s="74"/>
      <c r="D65" s="74"/>
      <c r="E65" s="51">
        <v>84</v>
      </c>
      <c r="F65" s="52">
        <f t="shared" si="15"/>
        <v>333</v>
      </c>
      <c r="G65" s="53">
        <f>108+225</f>
        <v>333</v>
      </c>
      <c r="H65" s="53">
        <v>0</v>
      </c>
      <c r="I65" s="53">
        <v>0</v>
      </c>
      <c r="J65" s="74"/>
      <c r="K65" s="77"/>
    </row>
    <row r="66" spans="1:11" ht="16.5" customHeight="1" x14ac:dyDescent="0.15">
      <c r="A66" s="90"/>
      <c r="B66" s="75"/>
      <c r="C66" s="75"/>
      <c r="D66" s="75"/>
      <c r="E66" s="54" t="s">
        <v>7</v>
      </c>
      <c r="F66" s="53">
        <f>SUM(F63:F65)</f>
        <v>654</v>
      </c>
      <c r="G66" s="53">
        <f>SUM(G63:G65)</f>
        <v>654</v>
      </c>
      <c r="H66" s="53">
        <f>SUM(H63:H65)</f>
        <v>0</v>
      </c>
      <c r="I66" s="53">
        <f>SUM(I63:I65)</f>
        <v>0</v>
      </c>
      <c r="J66" s="75"/>
      <c r="K66" s="78"/>
    </row>
    <row r="67" spans="1:11" s="60" customFormat="1" ht="16.5" customHeight="1" x14ac:dyDescent="0.15">
      <c r="A67" s="83" t="s">
        <v>42</v>
      </c>
      <c r="B67" s="84"/>
      <c r="C67" s="84"/>
      <c r="D67" s="85"/>
      <c r="E67" s="62"/>
      <c r="F67" s="63">
        <f>SUM(F62,F66)</f>
        <v>1054</v>
      </c>
      <c r="G67" s="63">
        <f t="shared" ref="G67:I67" si="16">SUM(G62,G66)</f>
        <v>1054</v>
      </c>
      <c r="H67" s="63">
        <f t="shared" si="16"/>
        <v>0</v>
      </c>
      <c r="I67" s="63">
        <f t="shared" si="16"/>
        <v>0</v>
      </c>
      <c r="J67" s="63"/>
      <c r="K67" s="64"/>
    </row>
    <row r="68" spans="1:11" ht="16.5" customHeight="1" x14ac:dyDescent="0.15">
      <c r="A68" s="86" t="s">
        <v>154</v>
      </c>
      <c r="B68" s="74" t="s">
        <v>64</v>
      </c>
      <c r="C68" s="74" t="s">
        <v>65</v>
      </c>
      <c r="D68" s="73" t="s">
        <v>69</v>
      </c>
      <c r="E68" s="51">
        <v>59</v>
      </c>
      <c r="F68" s="52">
        <f>SUM(G68:I68)</f>
        <v>132</v>
      </c>
      <c r="G68" s="53">
        <v>0</v>
      </c>
      <c r="H68" s="53">
        <v>0</v>
      </c>
      <c r="I68" s="53">
        <v>132</v>
      </c>
      <c r="J68" s="73" t="s">
        <v>70</v>
      </c>
      <c r="K68" s="76"/>
    </row>
    <row r="69" spans="1:11" ht="16.5" customHeight="1" x14ac:dyDescent="0.15">
      <c r="A69" s="87"/>
      <c r="B69" s="74"/>
      <c r="C69" s="74"/>
      <c r="D69" s="74"/>
      <c r="E69" s="51">
        <v>74</v>
      </c>
      <c r="F69" s="52">
        <f t="shared" ref="F69:F70" si="17">SUM(G69:I69)</f>
        <v>177</v>
      </c>
      <c r="G69" s="53">
        <v>0</v>
      </c>
      <c r="H69" s="53">
        <v>0</v>
      </c>
      <c r="I69" s="53">
        <v>177</v>
      </c>
      <c r="J69" s="74"/>
      <c r="K69" s="77"/>
    </row>
    <row r="70" spans="1:11" ht="16.5" customHeight="1" x14ac:dyDescent="0.15">
      <c r="A70" s="87"/>
      <c r="B70" s="74"/>
      <c r="C70" s="74"/>
      <c r="D70" s="74"/>
      <c r="E70" s="51">
        <v>84</v>
      </c>
      <c r="F70" s="52">
        <f t="shared" si="17"/>
        <v>227</v>
      </c>
      <c r="G70" s="53">
        <v>0</v>
      </c>
      <c r="H70" s="53">
        <v>0</v>
      </c>
      <c r="I70" s="53">
        <v>227</v>
      </c>
      <c r="J70" s="74"/>
      <c r="K70" s="77"/>
    </row>
    <row r="71" spans="1:11" ht="16.5" customHeight="1" x14ac:dyDescent="0.15">
      <c r="A71" s="88"/>
      <c r="B71" s="75"/>
      <c r="C71" s="75"/>
      <c r="D71" s="75"/>
      <c r="E71" s="54" t="s">
        <v>7</v>
      </c>
      <c r="F71" s="53">
        <f>SUM(F68:F70)</f>
        <v>536</v>
      </c>
      <c r="G71" s="53">
        <f>SUM(G68:G70)</f>
        <v>0</v>
      </c>
      <c r="H71" s="53">
        <f>SUM(H68:H70)</f>
        <v>0</v>
      </c>
      <c r="I71" s="53">
        <f>SUM(I68:I70)</f>
        <v>536</v>
      </c>
      <c r="J71" s="75"/>
      <c r="K71" s="78"/>
    </row>
    <row r="72" spans="1:11" s="60" customFormat="1" ht="16.5" customHeight="1" x14ac:dyDescent="0.15">
      <c r="A72" s="83" t="s">
        <v>42</v>
      </c>
      <c r="B72" s="84"/>
      <c r="C72" s="84"/>
      <c r="D72" s="85"/>
      <c r="E72" s="62"/>
      <c r="F72" s="63">
        <f>SUM(F71)</f>
        <v>536</v>
      </c>
      <c r="G72" s="63">
        <f t="shared" ref="G72:I72" si="18">SUM(G71)</f>
        <v>0</v>
      </c>
      <c r="H72" s="63">
        <f t="shared" si="18"/>
        <v>0</v>
      </c>
      <c r="I72" s="63">
        <f t="shared" si="18"/>
        <v>536</v>
      </c>
      <c r="J72" s="63"/>
      <c r="K72" s="64"/>
    </row>
    <row r="73" spans="1:11" s="60" customFormat="1" ht="16.5" customHeight="1" x14ac:dyDescent="0.15">
      <c r="A73" s="89" t="s">
        <v>44</v>
      </c>
      <c r="B73" s="91" t="s">
        <v>81</v>
      </c>
      <c r="C73" s="91" t="s">
        <v>82</v>
      </c>
      <c r="D73" s="79" t="s">
        <v>83</v>
      </c>
      <c r="E73" s="57">
        <v>84</v>
      </c>
      <c r="F73" s="58">
        <f>SUM(G73:I73)</f>
        <v>564</v>
      </c>
      <c r="G73" s="59">
        <v>564</v>
      </c>
      <c r="H73" s="59">
        <v>0</v>
      </c>
      <c r="I73" s="59">
        <v>0</v>
      </c>
      <c r="J73" s="79" t="s">
        <v>84</v>
      </c>
      <c r="K73" s="81"/>
    </row>
    <row r="74" spans="1:11" s="60" customFormat="1" ht="16.5" customHeight="1" x14ac:dyDescent="0.15">
      <c r="A74" s="90"/>
      <c r="B74" s="80"/>
      <c r="C74" s="80"/>
      <c r="D74" s="80"/>
      <c r="E74" s="61" t="s">
        <v>7</v>
      </c>
      <c r="F74" s="59">
        <f>SUM(F73:F73)</f>
        <v>564</v>
      </c>
      <c r="G74" s="59">
        <f>SUM(G73:G73)</f>
        <v>564</v>
      </c>
      <c r="H74" s="59">
        <f>SUM(H73:H73)</f>
        <v>0</v>
      </c>
      <c r="I74" s="59">
        <f>SUM(I73:I73)</f>
        <v>0</v>
      </c>
      <c r="J74" s="80"/>
      <c r="K74" s="82"/>
    </row>
    <row r="75" spans="1:11" s="60" customFormat="1" ht="16.5" customHeight="1" x14ac:dyDescent="0.15">
      <c r="A75" s="83" t="s">
        <v>42</v>
      </c>
      <c r="B75" s="84"/>
      <c r="C75" s="84"/>
      <c r="D75" s="85"/>
      <c r="E75" s="62"/>
      <c r="F75" s="63">
        <f>SUM(F74)</f>
        <v>564</v>
      </c>
      <c r="G75" s="63">
        <f>SUM(G74)</f>
        <v>564</v>
      </c>
      <c r="H75" s="63">
        <f>SUM(H74)</f>
        <v>0</v>
      </c>
      <c r="I75" s="63">
        <f>SUM(I74)</f>
        <v>0</v>
      </c>
      <c r="J75" s="63"/>
      <c r="K75" s="64"/>
    </row>
    <row r="76" spans="1:11" s="60" customFormat="1" ht="16.5" customHeight="1" x14ac:dyDescent="0.15">
      <c r="A76" s="89" t="s">
        <v>45</v>
      </c>
      <c r="B76" s="91" t="s">
        <v>155</v>
      </c>
      <c r="C76" s="91" t="s">
        <v>156</v>
      </c>
      <c r="D76" s="79" t="s">
        <v>157</v>
      </c>
      <c r="E76" s="57">
        <v>85</v>
      </c>
      <c r="F76" s="58">
        <f>SUM(G76:I76)</f>
        <v>654</v>
      </c>
      <c r="G76" s="59">
        <v>654</v>
      </c>
      <c r="H76" s="59">
        <v>0</v>
      </c>
      <c r="I76" s="59">
        <v>0</v>
      </c>
      <c r="J76" s="79" t="s">
        <v>158</v>
      </c>
      <c r="K76" s="81"/>
    </row>
    <row r="77" spans="1:11" s="60" customFormat="1" ht="16.5" customHeight="1" x14ac:dyDescent="0.15">
      <c r="A77" s="90"/>
      <c r="B77" s="80"/>
      <c r="C77" s="80"/>
      <c r="D77" s="80"/>
      <c r="E77" s="61" t="s">
        <v>7</v>
      </c>
      <c r="F77" s="59">
        <f>SUM(F76:F76)</f>
        <v>654</v>
      </c>
      <c r="G77" s="59">
        <f>SUM(G76:G76)</f>
        <v>654</v>
      </c>
      <c r="H77" s="59">
        <f>SUM(H76:H76)</f>
        <v>0</v>
      </c>
      <c r="I77" s="59">
        <f>SUM(I76:I76)</f>
        <v>0</v>
      </c>
      <c r="J77" s="80"/>
      <c r="K77" s="82"/>
    </row>
    <row r="78" spans="1:11" s="60" customFormat="1" ht="16.5" customHeight="1" x14ac:dyDescent="0.15">
      <c r="A78" s="83" t="s">
        <v>42</v>
      </c>
      <c r="B78" s="84"/>
      <c r="C78" s="84"/>
      <c r="D78" s="85"/>
      <c r="E78" s="62"/>
      <c r="F78" s="63">
        <f>SUM(F77)</f>
        <v>654</v>
      </c>
      <c r="G78" s="63">
        <f>SUM(G77)</f>
        <v>654</v>
      </c>
      <c r="H78" s="63">
        <f>SUM(H77)</f>
        <v>0</v>
      </c>
      <c r="I78" s="63">
        <f>SUM(I77)</f>
        <v>0</v>
      </c>
      <c r="J78" s="63"/>
      <c r="K78" s="64"/>
    </row>
    <row r="79" spans="1:11" ht="16.5" customHeight="1" x14ac:dyDescent="0.15">
      <c r="A79" s="86" t="s">
        <v>95</v>
      </c>
      <c r="B79" s="74" t="s">
        <v>96</v>
      </c>
      <c r="C79" s="74" t="s">
        <v>97</v>
      </c>
      <c r="D79" s="73" t="s">
        <v>98</v>
      </c>
      <c r="E79" s="51">
        <v>84</v>
      </c>
      <c r="F79" s="52">
        <f>SUM(G79:I79)</f>
        <v>708</v>
      </c>
      <c r="G79" s="53">
        <v>708</v>
      </c>
      <c r="H79" s="53">
        <v>0</v>
      </c>
      <c r="I79" s="53">
        <v>0</v>
      </c>
      <c r="J79" s="73" t="s">
        <v>99</v>
      </c>
      <c r="K79" s="76"/>
    </row>
    <row r="80" spans="1:11" ht="16.5" customHeight="1" x14ac:dyDescent="0.15">
      <c r="A80" s="87"/>
      <c r="B80" s="74"/>
      <c r="C80" s="74"/>
      <c r="D80" s="74"/>
      <c r="E80" s="51">
        <v>115</v>
      </c>
      <c r="F80" s="52">
        <f t="shared" ref="F80:F82" si="19">SUM(G80:I80)</f>
        <v>208</v>
      </c>
      <c r="G80" s="53">
        <v>208</v>
      </c>
      <c r="H80" s="53">
        <v>0</v>
      </c>
      <c r="I80" s="53">
        <v>0</v>
      </c>
      <c r="J80" s="74"/>
      <c r="K80" s="77"/>
    </row>
    <row r="81" spans="1:11" ht="16.5" customHeight="1" x14ac:dyDescent="0.15">
      <c r="A81" s="87"/>
      <c r="B81" s="74"/>
      <c r="C81" s="74"/>
      <c r="D81" s="74"/>
      <c r="E81" s="51">
        <v>141</v>
      </c>
      <c r="F81" s="52">
        <f t="shared" si="19"/>
        <v>2</v>
      </c>
      <c r="G81" s="53">
        <v>2</v>
      </c>
      <c r="H81" s="53">
        <v>0</v>
      </c>
      <c r="I81" s="53">
        <v>0</v>
      </c>
      <c r="J81" s="74"/>
      <c r="K81" s="77"/>
    </row>
    <row r="82" spans="1:11" ht="16.5" customHeight="1" x14ac:dyDescent="0.15">
      <c r="A82" s="87"/>
      <c r="B82" s="74"/>
      <c r="C82" s="74"/>
      <c r="D82" s="74"/>
      <c r="E82" s="51">
        <v>152</v>
      </c>
      <c r="F82" s="52">
        <f t="shared" si="19"/>
        <v>2</v>
      </c>
      <c r="G82" s="53">
        <v>2</v>
      </c>
      <c r="H82" s="53">
        <v>0</v>
      </c>
      <c r="I82" s="53">
        <v>0</v>
      </c>
      <c r="J82" s="74"/>
      <c r="K82" s="77"/>
    </row>
    <row r="83" spans="1:11" ht="16.5" customHeight="1" x14ac:dyDescent="0.15">
      <c r="A83" s="87"/>
      <c r="B83" s="75"/>
      <c r="C83" s="75"/>
      <c r="D83" s="75"/>
      <c r="E83" s="54" t="s">
        <v>7</v>
      </c>
      <c r="F83" s="53">
        <f>SUM(F79:F82)</f>
        <v>920</v>
      </c>
      <c r="G83" s="53">
        <f>SUM(G79:G82)</f>
        <v>920</v>
      </c>
      <c r="H83" s="53">
        <f>SUM(H79:H82)</f>
        <v>0</v>
      </c>
      <c r="I83" s="53">
        <f>SUM(I79:I82)</f>
        <v>0</v>
      </c>
      <c r="J83" s="75"/>
      <c r="K83" s="78"/>
    </row>
    <row r="84" spans="1:11" ht="16.5" customHeight="1" x14ac:dyDescent="0.15">
      <c r="A84" s="87"/>
      <c r="B84" s="74" t="s">
        <v>103</v>
      </c>
      <c r="C84" s="74" t="s">
        <v>106</v>
      </c>
      <c r="D84" s="73" t="s">
        <v>108</v>
      </c>
      <c r="E84" s="51">
        <v>84</v>
      </c>
      <c r="F84" s="52">
        <f>SUM(G84:I84)</f>
        <v>522</v>
      </c>
      <c r="G84" s="53">
        <v>450</v>
      </c>
      <c r="H84" s="53">
        <v>0</v>
      </c>
      <c r="I84" s="53">
        <v>72</v>
      </c>
      <c r="J84" s="73" t="s">
        <v>107</v>
      </c>
      <c r="K84" s="76"/>
    </row>
    <row r="85" spans="1:11" ht="16.5" customHeight="1" x14ac:dyDescent="0.15">
      <c r="A85" s="87"/>
      <c r="B85" s="74"/>
      <c r="C85" s="74"/>
      <c r="D85" s="74"/>
      <c r="E85" s="51">
        <v>123</v>
      </c>
      <c r="F85" s="52">
        <f t="shared" ref="F85:F89" si="20">SUM(G85:I85)</f>
        <v>128</v>
      </c>
      <c r="G85" s="53">
        <v>128</v>
      </c>
      <c r="H85" s="53">
        <v>0</v>
      </c>
      <c r="I85" s="53">
        <v>0</v>
      </c>
      <c r="J85" s="74"/>
      <c r="K85" s="77"/>
    </row>
    <row r="86" spans="1:11" ht="16.5" customHeight="1" x14ac:dyDescent="0.15">
      <c r="A86" s="87"/>
      <c r="B86" s="74"/>
      <c r="C86" s="74"/>
      <c r="D86" s="74"/>
      <c r="E86" s="51">
        <v>156</v>
      </c>
      <c r="F86" s="52">
        <f t="shared" si="20"/>
        <v>46</v>
      </c>
      <c r="G86" s="53">
        <v>46</v>
      </c>
      <c r="H86" s="53">
        <v>0</v>
      </c>
      <c r="I86" s="53">
        <v>0</v>
      </c>
      <c r="J86" s="74"/>
      <c r="K86" s="77"/>
    </row>
    <row r="87" spans="1:11" ht="16.5" customHeight="1" x14ac:dyDescent="0.15">
      <c r="A87" s="87"/>
      <c r="B87" s="74"/>
      <c r="C87" s="74"/>
      <c r="D87" s="74"/>
      <c r="E87" s="51">
        <v>165</v>
      </c>
      <c r="F87" s="52">
        <f t="shared" si="20"/>
        <v>6</v>
      </c>
      <c r="G87" s="53">
        <v>6</v>
      </c>
      <c r="H87" s="53">
        <v>0</v>
      </c>
      <c r="I87" s="53">
        <v>0</v>
      </c>
      <c r="J87" s="74"/>
      <c r="K87" s="77"/>
    </row>
    <row r="88" spans="1:11" ht="16.5" customHeight="1" x14ac:dyDescent="0.15">
      <c r="A88" s="87"/>
      <c r="B88" s="74"/>
      <c r="C88" s="74"/>
      <c r="D88" s="74"/>
      <c r="E88" s="51">
        <v>222</v>
      </c>
      <c r="F88" s="52">
        <f t="shared" si="20"/>
        <v>2</v>
      </c>
      <c r="G88" s="53">
        <v>2</v>
      </c>
      <c r="H88" s="53">
        <v>0</v>
      </c>
      <c r="I88" s="53">
        <v>0</v>
      </c>
      <c r="J88" s="74"/>
      <c r="K88" s="77"/>
    </row>
    <row r="89" spans="1:11" ht="16.5" customHeight="1" x14ac:dyDescent="0.15">
      <c r="A89" s="87"/>
      <c r="B89" s="74"/>
      <c r="C89" s="74"/>
      <c r="D89" s="74"/>
      <c r="E89" s="51">
        <v>264</v>
      </c>
      <c r="F89" s="52">
        <f t="shared" si="20"/>
        <v>1</v>
      </c>
      <c r="G89" s="53">
        <v>1</v>
      </c>
      <c r="H89" s="53">
        <v>0</v>
      </c>
      <c r="I89" s="53">
        <v>0</v>
      </c>
      <c r="J89" s="74"/>
      <c r="K89" s="77"/>
    </row>
    <row r="90" spans="1:11" ht="16.5" customHeight="1" x14ac:dyDescent="0.15">
      <c r="A90" s="87"/>
      <c r="B90" s="75"/>
      <c r="C90" s="75"/>
      <c r="D90" s="75"/>
      <c r="E90" s="54" t="s">
        <v>7</v>
      </c>
      <c r="F90" s="53">
        <f>SUM(F84:F89)</f>
        <v>705</v>
      </c>
      <c r="G90" s="53">
        <f t="shared" ref="G90:I90" si="21">SUM(G84:G89)</f>
        <v>633</v>
      </c>
      <c r="H90" s="53">
        <f t="shared" si="21"/>
        <v>0</v>
      </c>
      <c r="I90" s="53">
        <f t="shared" si="21"/>
        <v>72</v>
      </c>
      <c r="J90" s="75"/>
      <c r="K90" s="78"/>
    </row>
    <row r="91" spans="1:11" ht="16.5" customHeight="1" x14ac:dyDescent="0.15">
      <c r="A91" s="87"/>
      <c r="B91" s="74" t="s">
        <v>103</v>
      </c>
      <c r="C91" s="74" t="s">
        <v>106</v>
      </c>
      <c r="D91" s="73" t="s">
        <v>109</v>
      </c>
      <c r="E91" s="51">
        <v>84</v>
      </c>
      <c r="F91" s="52">
        <f>SUM(G91:I91)</f>
        <v>926</v>
      </c>
      <c r="G91" s="53">
        <v>784</v>
      </c>
      <c r="H91" s="53">
        <v>0</v>
      </c>
      <c r="I91" s="53">
        <v>142</v>
      </c>
      <c r="J91" s="73" t="s">
        <v>107</v>
      </c>
      <c r="K91" s="76"/>
    </row>
    <row r="92" spans="1:11" ht="16.5" customHeight="1" x14ac:dyDescent="0.15">
      <c r="A92" s="87"/>
      <c r="B92" s="74"/>
      <c r="C92" s="74"/>
      <c r="D92" s="74"/>
      <c r="E92" s="51">
        <v>123</v>
      </c>
      <c r="F92" s="52">
        <f t="shared" ref="F92:F96" si="22">SUM(G92:I92)</f>
        <v>286</v>
      </c>
      <c r="G92" s="53">
        <v>286</v>
      </c>
      <c r="H92" s="53">
        <v>0</v>
      </c>
      <c r="I92" s="53">
        <v>0</v>
      </c>
      <c r="J92" s="74"/>
      <c r="K92" s="77"/>
    </row>
    <row r="93" spans="1:11" ht="16.5" customHeight="1" x14ac:dyDescent="0.15">
      <c r="A93" s="87"/>
      <c r="B93" s="74"/>
      <c r="C93" s="74"/>
      <c r="D93" s="74"/>
      <c r="E93" s="51">
        <v>156</v>
      </c>
      <c r="F93" s="52">
        <f t="shared" si="22"/>
        <v>84</v>
      </c>
      <c r="G93" s="53">
        <v>84</v>
      </c>
      <c r="H93" s="53">
        <v>0</v>
      </c>
      <c r="I93" s="53">
        <v>0</v>
      </c>
      <c r="J93" s="74"/>
      <c r="K93" s="77"/>
    </row>
    <row r="94" spans="1:11" ht="16.5" customHeight="1" x14ac:dyDescent="0.15">
      <c r="A94" s="87"/>
      <c r="B94" s="74"/>
      <c r="C94" s="74"/>
      <c r="D94" s="74"/>
      <c r="E94" s="51">
        <v>165</v>
      </c>
      <c r="F94" s="52">
        <f t="shared" si="22"/>
        <v>10</v>
      </c>
      <c r="G94" s="53">
        <v>10</v>
      </c>
      <c r="H94" s="53">
        <v>0</v>
      </c>
      <c r="I94" s="53">
        <v>0</v>
      </c>
      <c r="J94" s="74"/>
      <c r="K94" s="77"/>
    </row>
    <row r="95" spans="1:11" ht="16.5" customHeight="1" x14ac:dyDescent="0.15">
      <c r="A95" s="87"/>
      <c r="B95" s="74"/>
      <c r="C95" s="74"/>
      <c r="D95" s="74"/>
      <c r="E95" s="51">
        <v>222</v>
      </c>
      <c r="F95" s="52">
        <f t="shared" si="22"/>
        <v>6</v>
      </c>
      <c r="G95" s="53">
        <v>6</v>
      </c>
      <c r="H95" s="53">
        <v>0</v>
      </c>
      <c r="I95" s="53">
        <v>0</v>
      </c>
      <c r="J95" s="74"/>
      <c r="K95" s="77"/>
    </row>
    <row r="96" spans="1:11" ht="16.5" customHeight="1" x14ac:dyDescent="0.15">
      <c r="A96" s="87"/>
      <c r="B96" s="74"/>
      <c r="C96" s="74"/>
      <c r="D96" s="74"/>
      <c r="E96" s="51">
        <v>264</v>
      </c>
      <c r="F96" s="52">
        <f t="shared" si="22"/>
        <v>2</v>
      </c>
      <c r="G96" s="53">
        <v>2</v>
      </c>
      <c r="H96" s="53">
        <v>0</v>
      </c>
      <c r="I96" s="53">
        <v>0</v>
      </c>
      <c r="J96" s="74"/>
      <c r="K96" s="77"/>
    </row>
    <row r="97" spans="1:11" ht="16.5" customHeight="1" x14ac:dyDescent="0.15">
      <c r="A97" s="88"/>
      <c r="B97" s="75"/>
      <c r="C97" s="75"/>
      <c r="D97" s="75"/>
      <c r="E97" s="54" t="s">
        <v>7</v>
      </c>
      <c r="F97" s="53">
        <f>SUM(F91:F96)</f>
        <v>1314</v>
      </c>
      <c r="G97" s="53">
        <f t="shared" ref="G97:I97" si="23">SUM(G91:G96)</f>
        <v>1172</v>
      </c>
      <c r="H97" s="53">
        <f t="shared" si="23"/>
        <v>0</v>
      </c>
      <c r="I97" s="53">
        <f t="shared" si="23"/>
        <v>142</v>
      </c>
      <c r="J97" s="75"/>
      <c r="K97" s="78"/>
    </row>
    <row r="98" spans="1:11" s="60" customFormat="1" ht="16.5" customHeight="1" x14ac:dyDescent="0.15">
      <c r="A98" s="83" t="s">
        <v>42</v>
      </c>
      <c r="B98" s="84"/>
      <c r="C98" s="84"/>
      <c r="D98" s="85"/>
      <c r="E98" s="62"/>
      <c r="F98" s="63">
        <f>SUM(F83,F90,F97)</f>
        <v>2939</v>
      </c>
      <c r="G98" s="63">
        <f t="shared" ref="G98:I98" si="24">SUM(G83,G90,G97)</f>
        <v>2725</v>
      </c>
      <c r="H98" s="63">
        <f t="shared" si="24"/>
        <v>0</v>
      </c>
      <c r="I98" s="63">
        <f t="shared" si="24"/>
        <v>214</v>
      </c>
      <c r="J98" s="63"/>
      <c r="K98" s="64"/>
    </row>
    <row r="99" spans="1:11" ht="16.5" customHeight="1" x14ac:dyDescent="0.15">
      <c r="A99" s="86" t="s">
        <v>151</v>
      </c>
      <c r="B99" s="74" t="s">
        <v>138</v>
      </c>
      <c r="C99" s="74" t="s">
        <v>139</v>
      </c>
      <c r="D99" s="73" t="s">
        <v>140</v>
      </c>
      <c r="E99" s="51">
        <v>69</v>
      </c>
      <c r="F99" s="52">
        <f>SUM(G99:I99)</f>
        <v>28</v>
      </c>
      <c r="G99" s="53">
        <v>28</v>
      </c>
      <c r="H99" s="53">
        <v>0</v>
      </c>
      <c r="I99" s="53">
        <v>0</v>
      </c>
      <c r="J99" s="73" t="s">
        <v>141</v>
      </c>
      <c r="K99" s="76"/>
    </row>
    <row r="100" spans="1:11" ht="16.5" customHeight="1" x14ac:dyDescent="0.15">
      <c r="A100" s="87"/>
      <c r="B100" s="74"/>
      <c r="C100" s="74"/>
      <c r="D100" s="74"/>
      <c r="E100" s="51">
        <v>74</v>
      </c>
      <c r="F100" s="52">
        <f t="shared" ref="F100:F102" si="25">SUM(G100:I100)</f>
        <v>56</v>
      </c>
      <c r="G100" s="53">
        <v>56</v>
      </c>
      <c r="H100" s="53">
        <v>0</v>
      </c>
      <c r="I100" s="53">
        <v>0</v>
      </c>
      <c r="J100" s="74"/>
      <c r="K100" s="77"/>
    </row>
    <row r="101" spans="1:11" ht="16.5" customHeight="1" x14ac:dyDescent="0.15">
      <c r="A101" s="87"/>
      <c r="B101" s="74"/>
      <c r="C101" s="74"/>
      <c r="D101" s="74"/>
      <c r="E101" s="51">
        <v>84</v>
      </c>
      <c r="F101" s="52">
        <f t="shared" si="25"/>
        <v>48</v>
      </c>
      <c r="G101" s="53">
        <f>11+37</f>
        <v>48</v>
      </c>
      <c r="H101" s="53">
        <v>0</v>
      </c>
      <c r="I101" s="53">
        <v>0</v>
      </c>
      <c r="J101" s="74"/>
      <c r="K101" s="77"/>
    </row>
    <row r="102" spans="1:11" ht="16.5" customHeight="1" x14ac:dyDescent="0.15">
      <c r="A102" s="87"/>
      <c r="B102" s="74"/>
      <c r="C102" s="74"/>
      <c r="D102" s="74"/>
      <c r="E102" s="51">
        <v>113</v>
      </c>
      <c r="F102" s="52">
        <f t="shared" si="25"/>
        <v>46</v>
      </c>
      <c r="G102" s="53">
        <v>46</v>
      </c>
      <c r="H102" s="53">
        <v>0</v>
      </c>
      <c r="I102" s="53">
        <v>0</v>
      </c>
      <c r="J102" s="74"/>
      <c r="K102" s="77"/>
    </row>
    <row r="103" spans="1:11" ht="16.5" customHeight="1" x14ac:dyDescent="0.15">
      <c r="A103" s="87"/>
      <c r="B103" s="75"/>
      <c r="C103" s="75"/>
      <c r="D103" s="75"/>
      <c r="E103" s="54" t="s">
        <v>7</v>
      </c>
      <c r="F103" s="53">
        <f>SUM(F99:F102)</f>
        <v>178</v>
      </c>
      <c r="G103" s="53">
        <f>SUM(G99:G102)</f>
        <v>178</v>
      </c>
      <c r="H103" s="53">
        <f>SUM(H99:H102)</f>
        <v>0</v>
      </c>
      <c r="I103" s="53">
        <f>SUM(I99:I102)</f>
        <v>0</v>
      </c>
      <c r="J103" s="75"/>
      <c r="K103" s="78"/>
    </row>
    <row r="104" spans="1:11" ht="16.5" customHeight="1" x14ac:dyDescent="0.15">
      <c r="A104" s="87"/>
      <c r="B104" s="74" t="s">
        <v>103</v>
      </c>
      <c r="C104" s="74" t="s">
        <v>75</v>
      </c>
      <c r="D104" s="73" t="s">
        <v>104</v>
      </c>
      <c r="E104" s="51">
        <v>51</v>
      </c>
      <c r="F104" s="52">
        <f>SUM(G104:I104)</f>
        <v>608</v>
      </c>
      <c r="G104" s="53">
        <v>608</v>
      </c>
      <c r="H104" s="53">
        <v>0</v>
      </c>
      <c r="I104" s="53">
        <v>0</v>
      </c>
      <c r="J104" s="73" t="s">
        <v>105</v>
      </c>
      <c r="K104" s="76"/>
    </row>
    <row r="105" spans="1:11" ht="16.5" customHeight="1" x14ac:dyDescent="0.15">
      <c r="A105" s="87"/>
      <c r="B105" s="75"/>
      <c r="C105" s="75"/>
      <c r="D105" s="75"/>
      <c r="E105" s="54" t="s">
        <v>7</v>
      </c>
      <c r="F105" s="53">
        <f>SUM(F104:F104)</f>
        <v>608</v>
      </c>
      <c r="G105" s="53">
        <f>SUM(G104:G104)</f>
        <v>608</v>
      </c>
      <c r="H105" s="53">
        <f>SUM(H104:H104)</f>
        <v>0</v>
      </c>
      <c r="I105" s="53">
        <f>SUM(I104:I104)</f>
        <v>0</v>
      </c>
      <c r="J105" s="75"/>
      <c r="K105" s="78"/>
    </row>
    <row r="106" spans="1:11" s="60" customFormat="1" ht="16.5" customHeight="1" x14ac:dyDescent="0.15">
      <c r="A106" s="87"/>
      <c r="B106" s="91" t="s">
        <v>100</v>
      </c>
      <c r="C106" s="91" t="s">
        <v>75</v>
      </c>
      <c r="D106" s="79" t="s">
        <v>101</v>
      </c>
      <c r="E106" s="57">
        <v>84</v>
      </c>
      <c r="F106" s="58">
        <f>SUM(G106:I106)</f>
        <v>328</v>
      </c>
      <c r="G106" s="59">
        <v>328</v>
      </c>
      <c r="H106" s="59">
        <v>0</v>
      </c>
      <c r="I106" s="59">
        <v>0</v>
      </c>
      <c r="J106" s="79" t="s">
        <v>102</v>
      </c>
      <c r="K106" s="81"/>
    </row>
    <row r="107" spans="1:11" s="60" customFormat="1" ht="16.5" customHeight="1" x14ac:dyDescent="0.15">
      <c r="A107" s="88"/>
      <c r="B107" s="80"/>
      <c r="C107" s="80"/>
      <c r="D107" s="80"/>
      <c r="E107" s="61" t="s">
        <v>7</v>
      </c>
      <c r="F107" s="59">
        <f>SUM(F106:F106)</f>
        <v>328</v>
      </c>
      <c r="G107" s="59">
        <f>SUM(G106:G106)</f>
        <v>328</v>
      </c>
      <c r="H107" s="59">
        <f>SUM(H106:H106)</f>
        <v>0</v>
      </c>
      <c r="I107" s="59">
        <f>SUM(I106:I106)</f>
        <v>0</v>
      </c>
      <c r="J107" s="80"/>
      <c r="K107" s="82"/>
    </row>
    <row r="108" spans="1:11" s="60" customFormat="1" ht="16.5" customHeight="1" x14ac:dyDescent="0.15">
      <c r="A108" s="83" t="s">
        <v>42</v>
      </c>
      <c r="B108" s="84"/>
      <c r="C108" s="84"/>
      <c r="D108" s="85"/>
      <c r="E108" s="62"/>
      <c r="F108" s="63">
        <f>SUM(F103,F105,F107)</f>
        <v>1114</v>
      </c>
      <c r="G108" s="63">
        <f t="shared" ref="G108:I108" si="26">SUM(G103,G105,G107)</f>
        <v>1114</v>
      </c>
      <c r="H108" s="63">
        <f t="shared" si="26"/>
        <v>0</v>
      </c>
      <c r="I108" s="63">
        <f t="shared" si="26"/>
        <v>0</v>
      </c>
      <c r="J108" s="63"/>
      <c r="K108" s="64"/>
    </row>
    <row r="109" spans="1:11" ht="16.5" customHeight="1" x14ac:dyDescent="0.15">
      <c r="A109" s="86" t="s">
        <v>150</v>
      </c>
      <c r="B109" s="74" t="s">
        <v>85</v>
      </c>
      <c r="C109" s="74" t="s">
        <v>50</v>
      </c>
      <c r="D109" s="73" t="s">
        <v>89</v>
      </c>
      <c r="E109" s="51">
        <v>84</v>
      </c>
      <c r="F109" s="52">
        <f>SUM(G109:I109)</f>
        <v>361</v>
      </c>
      <c r="G109" s="53">
        <f>214+131+16</f>
        <v>361</v>
      </c>
      <c r="H109" s="53">
        <v>0</v>
      </c>
      <c r="I109" s="53">
        <v>0</v>
      </c>
      <c r="J109" s="73" t="s">
        <v>90</v>
      </c>
      <c r="K109" s="76"/>
    </row>
    <row r="110" spans="1:11" ht="16.5" customHeight="1" x14ac:dyDescent="0.15">
      <c r="A110" s="87"/>
      <c r="B110" s="74"/>
      <c r="C110" s="74"/>
      <c r="D110" s="74"/>
      <c r="E110" s="51">
        <v>109</v>
      </c>
      <c r="F110" s="52">
        <f t="shared" ref="F110:F113" si="27">SUM(G110:I110)</f>
        <v>38</v>
      </c>
      <c r="G110" s="53">
        <v>38</v>
      </c>
      <c r="H110" s="53">
        <v>0</v>
      </c>
      <c r="I110" s="53">
        <v>0</v>
      </c>
      <c r="J110" s="74"/>
      <c r="K110" s="77"/>
    </row>
    <row r="111" spans="1:11" ht="16.5" customHeight="1" x14ac:dyDescent="0.15">
      <c r="A111" s="87"/>
      <c r="B111" s="74"/>
      <c r="C111" s="74"/>
      <c r="D111" s="74"/>
      <c r="E111" s="51">
        <v>119</v>
      </c>
      <c r="F111" s="52">
        <f t="shared" si="27"/>
        <v>38</v>
      </c>
      <c r="G111" s="53">
        <v>38</v>
      </c>
      <c r="H111" s="53">
        <v>0</v>
      </c>
      <c r="I111" s="53">
        <v>0</v>
      </c>
      <c r="J111" s="74"/>
      <c r="K111" s="77"/>
    </row>
    <row r="112" spans="1:11" ht="16.5" customHeight="1" x14ac:dyDescent="0.15">
      <c r="A112" s="87"/>
      <c r="B112" s="74"/>
      <c r="C112" s="74"/>
      <c r="D112" s="74"/>
      <c r="E112" s="51">
        <v>141</v>
      </c>
      <c r="F112" s="52">
        <f t="shared" si="27"/>
        <v>2</v>
      </c>
      <c r="G112" s="53">
        <v>2</v>
      </c>
      <c r="H112" s="53">
        <v>0</v>
      </c>
      <c r="I112" s="53">
        <v>0</v>
      </c>
      <c r="J112" s="74"/>
      <c r="K112" s="77"/>
    </row>
    <row r="113" spans="1:11" ht="16.5" customHeight="1" x14ac:dyDescent="0.15">
      <c r="A113" s="87"/>
      <c r="B113" s="74"/>
      <c r="C113" s="74"/>
      <c r="D113" s="74"/>
      <c r="E113" s="51">
        <v>158</v>
      </c>
      <c r="F113" s="52">
        <f t="shared" si="27"/>
        <v>4</v>
      </c>
      <c r="G113" s="53">
        <v>4</v>
      </c>
      <c r="H113" s="53">
        <v>0</v>
      </c>
      <c r="I113" s="53">
        <v>0</v>
      </c>
      <c r="J113" s="74"/>
      <c r="K113" s="77"/>
    </row>
    <row r="114" spans="1:11" ht="16.5" customHeight="1" x14ac:dyDescent="0.15">
      <c r="A114" s="87"/>
      <c r="B114" s="75"/>
      <c r="C114" s="75"/>
      <c r="D114" s="75"/>
      <c r="E114" s="54" t="s">
        <v>7</v>
      </c>
      <c r="F114" s="53">
        <f>SUM(F109:F113)</f>
        <v>443</v>
      </c>
      <c r="G114" s="53">
        <f>SUM(G109:G113)</f>
        <v>443</v>
      </c>
      <c r="H114" s="53">
        <f>SUM(H109:H113)</f>
        <v>0</v>
      </c>
      <c r="I114" s="53">
        <f>SUM(I109:I113)</f>
        <v>0</v>
      </c>
      <c r="J114" s="75"/>
      <c r="K114" s="78"/>
    </row>
    <row r="115" spans="1:11" ht="16.5" customHeight="1" x14ac:dyDescent="0.15">
      <c r="A115" s="87"/>
      <c r="B115" s="74" t="s">
        <v>122</v>
      </c>
      <c r="C115" s="74" t="s">
        <v>123</v>
      </c>
      <c r="D115" s="73" t="s">
        <v>124</v>
      </c>
      <c r="E115" s="51">
        <v>84</v>
      </c>
      <c r="F115" s="52">
        <f>SUM(G115:I115)</f>
        <v>129</v>
      </c>
      <c r="G115" s="53">
        <v>129</v>
      </c>
      <c r="H115" s="53">
        <v>0</v>
      </c>
      <c r="I115" s="53">
        <v>0</v>
      </c>
      <c r="J115" s="73" t="s">
        <v>125</v>
      </c>
      <c r="K115" s="76"/>
    </row>
    <row r="116" spans="1:11" ht="16.5" customHeight="1" x14ac:dyDescent="0.15">
      <c r="A116" s="87"/>
      <c r="B116" s="74"/>
      <c r="C116" s="74"/>
      <c r="D116" s="74"/>
      <c r="E116" s="51">
        <v>105</v>
      </c>
      <c r="F116" s="52">
        <f t="shared" ref="F116" si="28">SUM(G116:I116)</f>
        <v>132</v>
      </c>
      <c r="G116" s="53">
        <v>132</v>
      </c>
      <c r="H116" s="53">
        <v>0</v>
      </c>
      <c r="I116" s="53">
        <v>0</v>
      </c>
      <c r="J116" s="74"/>
      <c r="K116" s="77"/>
    </row>
    <row r="117" spans="1:11" ht="16.5" customHeight="1" x14ac:dyDescent="0.15">
      <c r="A117" s="88"/>
      <c r="B117" s="75"/>
      <c r="C117" s="75"/>
      <c r="D117" s="75"/>
      <c r="E117" s="54" t="s">
        <v>7</v>
      </c>
      <c r="F117" s="53">
        <f>SUM(F115:F116)</f>
        <v>261</v>
      </c>
      <c r="G117" s="53">
        <f>SUM(G115:G116)</f>
        <v>261</v>
      </c>
      <c r="H117" s="53">
        <f>SUM(H115:H116)</f>
        <v>0</v>
      </c>
      <c r="I117" s="53">
        <f>SUM(I115:I116)</f>
        <v>0</v>
      </c>
      <c r="J117" s="75"/>
      <c r="K117" s="78"/>
    </row>
    <row r="118" spans="1:11" s="60" customFormat="1" ht="16.5" customHeight="1" x14ac:dyDescent="0.15">
      <c r="A118" s="83" t="s">
        <v>42</v>
      </c>
      <c r="B118" s="84"/>
      <c r="C118" s="84"/>
      <c r="D118" s="85"/>
      <c r="E118" s="62"/>
      <c r="F118" s="63">
        <f>SUM(F114,F117)</f>
        <v>704</v>
      </c>
      <c r="G118" s="63">
        <f t="shared" ref="G118:I118" si="29">SUM(G114,G117)</f>
        <v>704</v>
      </c>
      <c r="H118" s="63">
        <f t="shared" si="29"/>
        <v>0</v>
      </c>
      <c r="I118" s="63">
        <f t="shared" si="29"/>
        <v>0</v>
      </c>
      <c r="J118" s="63"/>
      <c r="K118" s="64"/>
    </row>
    <row r="119" spans="1:11" s="60" customFormat="1" ht="16.5" customHeight="1" x14ac:dyDescent="0.15">
      <c r="A119" s="89" t="s">
        <v>46</v>
      </c>
      <c r="B119" s="91" t="s">
        <v>86</v>
      </c>
      <c r="C119" s="91" t="s">
        <v>50</v>
      </c>
      <c r="D119" s="79" t="s">
        <v>87</v>
      </c>
      <c r="E119" s="57">
        <v>59</v>
      </c>
      <c r="F119" s="58">
        <f>SUM(G119:I119)</f>
        <v>48</v>
      </c>
      <c r="G119" s="59">
        <v>48</v>
      </c>
      <c r="H119" s="59">
        <v>0</v>
      </c>
      <c r="I119" s="59">
        <v>0</v>
      </c>
      <c r="J119" s="79" t="s">
        <v>88</v>
      </c>
      <c r="K119" s="81"/>
    </row>
    <row r="120" spans="1:11" s="60" customFormat="1" ht="16.5" customHeight="1" x14ac:dyDescent="0.15">
      <c r="A120" s="92"/>
      <c r="B120" s="91"/>
      <c r="C120" s="91"/>
      <c r="D120" s="91"/>
      <c r="E120" s="57">
        <v>84</v>
      </c>
      <c r="F120" s="58">
        <f t="shared" ref="F120" si="30">SUM(G120:I120)</f>
        <v>86</v>
      </c>
      <c r="G120" s="59">
        <v>86</v>
      </c>
      <c r="H120" s="59">
        <v>0</v>
      </c>
      <c r="I120" s="59">
        <v>0</v>
      </c>
      <c r="J120" s="91"/>
      <c r="K120" s="93"/>
    </row>
    <row r="121" spans="1:11" s="60" customFormat="1" ht="16.5" customHeight="1" x14ac:dyDescent="0.15">
      <c r="A121" s="90"/>
      <c r="B121" s="80"/>
      <c r="C121" s="80"/>
      <c r="D121" s="80"/>
      <c r="E121" s="61" t="s">
        <v>7</v>
      </c>
      <c r="F121" s="59">
        <f>SUM(F119:F120)</f>
        <v>134</v>
      </c>
      <c r="G121" s="59">
        <f>SUM(G119:G120)</f>
        <v>134</v>
      </c>
      <c r="H121" s="59">
        <f>SUM(H119:H120)</f>
        <v>0</v>
      </c>
      <c r="I121" s="59">
        <f>SUM(I119:I120)</f>
        <v>0</v>
      </c>
      <c r="J121" s="80"/>
      <c r="K121" s="82"/>
    </row>
    <row r="122" spans="1:11" s="60" customFormat="1" ht="16.5" customHeight="1" x14ac:dyDescent="0.15">
      <c r="A122" s="83" t="s">
        <v>42</v>
      </c>
      <c r="B122" s="84"/>
      <c r="C122" s="84"/>
      <c r="D122" s="85"/>
      <c r="E122" s="62"/>
      <c r="F122" s="63">
        <f>SUM(F121)</f>
        <v>134</v>
      </c>
      <c r="G122" s="63">
        <f t="shared" ref="G122:I122" si="31">SUM(G121)</f>
        <v>134</v>
      </c>
      <c r="H122" s="63">
        <f t="shared" si="31"/>
        <v>0</v>
      </c>
      <c r="I122" s="63">
        <f t="shared" si="31"/>
        <v>0</v>
      </c>
      <c r="J122" s="63"/>
      <c r="K122" s="64"/>
    </row>
  </sheetData>
  <mergeCells count="185">
    <mergeCell ref="J8:J12"/>
    <mergeCell ref="B8:B12"/>
    <mergeCell ref="C8:C12"/>
    <mergeCell ref="A14:A43"/>
    <mergeCell ref="A109:A117"/>
    <mergeCell ref="A99:A107"/>
    <mergeCell ref="A49:A54"/>
    <mergeCell ref="A7:D7"/>
    <mergeCell ref="B36:B37"/>
    <mergeCell ref="C36:C37"/>
    <mergeCell ref="D36:D37"/>
    <mergeCell ref="B22:B24"/>
    <mergeCell ref="C22:C24"/>
    <mergeCell ref="D22:D24"/>
    <mergeCell ref="A48:D48"/>
    <mergeCell ref="B49:B51"/>
    <mergeCell ref="C49:C51"/>
    <mergeCell ref="D49:D51"/>
    <mergeCell ref="B45:B47"/>
    <mergeCell ref="C45:C47"/>
    <mergeCell ref="D45:D47"/>
    <mergeCell ref="D8:D12"/>
    <mergeCell ref="J14:J15"/>
    <mergeCell ref="A60:D60"/>
    <mergeCell ref="A1:K1"/>
    <mergeCell ref="A3:K3"/>
    <mergeCell ref="A5:A6"/>
    <mergeCell ref="B5:B6"/>
    <mergeCell ref="C5:C6"/>
    <mergeCell ref="D5:D6"/>
    <mergeCell ref="E5:E6"/>
    <mergeCell ref="F5:I5"/>
    <mergeCell ref="J5:J6"/>
    <mergeCell ref="K5:K6"/>
    <mergeCell ref="K8:K12"/>
    <mergeCell ref="A13:D13"/>
    <mergeCell ref="C14:C15"/>
    <mergeCell ref="D14:D15"/>
    <mergeCell ref="K49:K51"/>
    <mergeCell ref="B56:B59"/>
    <mergeCell ref="C56:C59"/>
    <mergeCell ref="D56:D59"/>
    <mergeCell ref="J56:J59"/>
    <mergeCell ref="K56:K59"/>
    <mergeCell ref="B52:B54"/>
    <mergeCell ref="C52:C54"/>
    <mergeCell ref="D52:D54"/>
    <mergeCell ref="J52:J54"/>
    <mergeCell ref="K52:K54"/>
    <mergeCell ref="K36:K37"/>
    <mergeCell ref="B16:B18"/>
    <mergeCell ref="C16:C18"/>
    <mergeCell ref="D16:D18"/>
    <mergeCell ref="A44:D44"/>
    <mergeCell ref="J25:J28"/>
    <mergeCell ref="J22:J24"/>
    <mergeCell ref="A8:A12"/>
    <mergeCell ref="B25:B28"/>
    <mergeCell ref="K14:K15"/>
    <mergeCell ref="B14:B15"/>
    <mergeCell ref="B32:B33"/>
    <mergeCell ref="C32:C33"/>
    <mergeCell ref="D32:D33"/>
    <mergeCell ref="J32:J33"/>
    <mergeCell ref="K32:K33"/>
    <mergeCell ref="B19:B21"/>
    <mergeCell ref="C19:C21"/>
    <mergeCell ref="D19:D21"/>
    <mergeCell ref="J19:J21"/>
    <mergeCell ref="K19:K21"/>
    <mergeCell ref="K25:K28"/>
    <mergeCell ref="J16:J18"/>
    <mergeCell ref="K16:K18"/>
    <mergeCell ref="C25:C28"/>
    <mergeCell ref="D25:D28"/>
    <mergeCell ref="B34:B35"/>
    <mergeCell ref="C34:C35"/>
    <mergeCell ref="D34:D35"/>
    <mergeCell ref="A55:D55"/>
    <mergeCell ref="J34:J35"/>
    <mergeCell ref="K22:K24"/>
    <mergeCell ref="K45:K47"/>
    <mergeCell ref="D41:D43"/>
    <mergeCell ref="K41:K43"/>
    <mergeCell ref="B41:B43"/>
    <mergeCell ref="C41:C43"/>
    <mergeCell ref="J36:J37"/>
    <mergeCell ref="J41:J43"/>
    <mergeCell ref="J49:J51"/>
    <mergeCell ref="J45:J47"/>
    <mergeCell ref="K34:K35"/>
    <mergeCell ref="B29:B31"/>
    <mergeCell ref="C29:C31"/>
    <mergeCell ref="D29:D31"/>
    <mergeCell ref="J29:J31"/>
    <mergeCell ref="K29:K31"/>
    <mergeCell ref="B38:B40"/>
    <mergeCell ref="C38:C40"/>
    <mergeCell ref="D38:D40"/>
    <mergeCell ref="A67:D67"/>
    <mergeCell ref="B63:B66"/>
    <mergeCell ref="C63:C66"/>
    <mergeCell ref="D63:D66"/>
    <mergeCell ref="J63:J66"/>
    <mergeCell ref="K63:K66"/>
    <mergeCell ref="B61:B62"/>
    <mergeCell ref="C61:C62"/>
    <mergeCell ref="D61:D62"/>
    <mergeCell ref="J61:J62"/>
    <mergeCell ref="K61:K62"/>
    <mergeCell ref="A61:A66"/>
    <mergeCell ref="K115:K117"/>
    <mergeCell ref="A98:D98"/>
    <mergeCell ref="B106:B107"/>
    <mergeCell ref="C106:C107"/>
    <mergeCell ref="D106:D107"/>
    <mergeCell ref="J106:J107"/>
    <mergeCell ref="K106:K107"/>
    <mergeCell ref="B104:B105"/>
    <mergeCell ref="C104:C105"/>
    <mergeCell ref="D104:D105"/>
    <mergeCell ref="J104:J105"/>
    <mergeCell ref="K104:K105"/>
    <mergeCell ref="B99:B103"/>
    <mergeCell ref="C99:C103"/>
    <mergeCell ref="D99:D103"/>
    <mergeCell ref="J99:J103"/>
    <mergeCell ref="K99:K103"/>
    <mergeCell ref="A79:A97"/>
    <mergeCell ref="B84:B90"/>
    <mergeCell ref="C84:C90"/>
    <mergeCell ref="D84:D90"/>
    <mergeCell ref="J84:J90"/>
    <mergeCell ref="K84:K90"/>
    <mergeCell ref="A122:D122"/>
    <mergeCell ref="A118:D118"/>
    <mergeCell ref="A119:A121"/>
    <mergeCell ref="B119:B121"/>
    <mergeCell ref="C119:C121"/>
    <mergeCell ref="D119:D121"/>
    <mergeCell ref="J119:J121"/>
    <mergeCell ref="K119:K121"/>
    <mergeCell ref="A108:D108"/>
    <mergeCell ref="B109:B114"/>
    <mergeCell ref="C109:C114"/>
    <mergeCell ref="D109:D114"/>
    <mergeCell ref="J109:J114"/>
    <mergeCell ref="K109:K114"/>
    <mergeCell ref="B115:B117"/>
    <mergeCell ref="C115:C117"/>
    <mergeCell ref="D115:D117"/>
    <mergeCell ref="J115:J117"/>
    <mergeCell ref="B76:B77"/>
    <mergeCell ref="C76:C77"/>
    <mergeCell ref="D76:D77"/>
    <mergeCell ref="J76:J77"/>
    <mergeCell ref="K76:K77"/>
    <mergeCell ref="A73:A74"/>
    <mergeCell ref="B73:B74"/>
    <mergeCell ref="C73:C74"/>
    <mergeCell ref="D73:D74"/>
    <mergeCell ref="J38:J40"/>
    <mergeCell ref="K38:K40"/>
    <mergeCell ref="B91:B97"/>
    <mergeCell ref="C91:C97"/>
    <mergeCell ref="D91:D97"/>
    <mergeCell ref="J91:J97"/>
    <mergeCell ref="K91:K97"/>
    <mergeCell ref="J73:J74"/>
    <mergeCell ref="K73:K74"/>
    <mergeCell ref="B68:B71"/>
    <mergeCell ref="C68:C71"/>
    <mergeCell ref="D68:D71"/>
    <mergeCell ref="J68:J71"/>
    <mergeCell ref="K68:K71"/>
    <mergeCell ref="A72:D72"/>
    <mergeCell ref="B79:B83"/>
    <mergeCell ref="C79:C83"/>
    <mergeCell ref="D79:D83"/>
    <mergeCell ref="J79:J83"/>
    <mergeCell ref="K79:K83"/>
    <mergeCell ref="A78:D78"/>
    <mergeCell ref="A68:A71"/>
    <mergeCell ref="A75:D75"/>
    <mergeCell ref="A76:A77"/>
  </mergeCells>
  <phoneticPr fontId="28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  <rowBreaks count="1" manualBreakCount="1">
    <brk id="6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2022-05-09T02:13:43Z</cp:lastPrinted>
  <dcterms:created xsi:type="dcterms:W3CDTF">2008-12-24T01:43:05Z</dcterms:created>
  <dcterms:modified xsi:type="dcterms:W3CDTF">2022-05-09T02:14:14Z</dcterms:modified>
  <cp:version>0906.0200.01</cp:version>
</cp:coreProperties>
</file>